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75" yWindow="-195" windowWidth="11595" windowHeight="12780" tabRatio="761" activeTab="2"/>
  </bookViews>
  <sheets>
    <sheet name="inventarizace" sheetId="4" r:id="rId1"/>
    <sheet name="seznam dřevin-výsadba" sheetId="3" r:id="rId2"/>
    <sheet name="VV 1.etapa" sheetId="9" r:id="rId3"/>
    <sheet name="VV 2.etapa" sheetId="10" r:id="rId4"/>
  </sheets>
  <definedNames>
    <definedName name="_xlnm.Print_Titles" localSheetId="2">'VV 1.etapa'!$23:$23</definedName>
    <definedName name="_xlnm.Print_Titles" localSheetId="3">'VV 2.etapa'!$21:$21</definedName>
  </definedNames>
  <calcPr calcId="125725" iterateCount="1"/>
</workbook>
</file>

<file path=xl/calcChain.xml><?xml version="1.0" encoding="utf-8"?>
<calcChain xmlns="http://schemas.openxmlformats.org/spreadsheetml/2006/main">
  <c r="B105" i="10"/>
  <c r="B104"/>
  <c r="E96"/>
  <c r="E97" s="1"/>
  <c r="G97" s="1"/>
  <c r="E95"/>
  <c r="G95"/>
  <c r="G94"/>
  <c r="E94"/>
  <c r="G92"/>
  <c r="E92"/>
  <c r="E93" s="1"/>
  <c r="G93" s="1"/>
  <c r="E91"/>
  <c r="G91"/>
  <c r="G90"/>
  <c r="G87"/>
  <c r="G86"/>
  <c r="G85"/>
  <c r="G83"/>
  <c r="E83"/>
  <c r="G81"/>
  <c r="E80"/>
  <c r="G80" s="1"/>
  <c r="E78"/>
  <c r="E52" s="1"/>
  <c r="G77"/>
  <c r="G76"/>
  <c r="G75"/>
  <c r="G74"/>
  <c r="E72"/>
  <c r="F14"/>
  <c r="G71"/>
  <c r="G70"/>
  <c r="E68"/>
  <c r="E82"/>
  <c r="G82"/>
  <c r="G67"/>
  <c r="G66"/>
  <c r="G65"/>
  <c r="E57"/>
  <c r="E58" s="1"/>
  <c r="G51"/>
  <c r="E51"/>
  <c r="E50"/>
  <c r="G50" s="1"/>
  <c r="G49"/>
  <c r="E49"/>
  <c r="G48"/>
  <c r="G36"/>
  <c r="G29"/>
  <c r="G28"/>
  <c r="H30" s="1"/>
  <c r="H105" s="1"/>
  <c r="F25"/>
  <c r="G25" s="1"/>
  <c r="H26" s="1"/>
  <c r="H104" s="1"/>
  <c r="G24"/>
  <c r="F13"/>
  <c r="E34" s="1"/>
  <c r="F8"/>
  <c r="B116" i="9"/>
  <c r="B115"/>
  <c r="G101"/>
  <c r="E101"/>
  <c r="E107"/>
  <c r="G98"/>
  <c r="G97"/>
  <c r="E96"/>
  <c r="G96"/>
  <c r="G95"/>
  <c r="G93"/>
  <c r="E90"/>
  <c r="G89"/>
  <c r="G88"/>
  <c r="G87"/>
  <c r="G86"/>
  <c r="G85"/>
  <c r="G84"/>
  <c r="G83"/>
  <c r="E81"/>
  <c r="G80"/>
  <c r="G79"/>
  <c r="G78"/>
  <c r="G77"/>
  <c r="E75"/>
  <c r="E94"/>
  <c r="G94" s="1"/>
  <c r="G74"/>
  <c r="G73"/>
  <c r="G72"/>
  <c r="G71"/>
  <c r="G70"/>
  <c r="E60"/>
  <c r="G60" s="1"/>
  <c r="E59"/>
  <c r="G59"/>
  <c r="E58"/>
  <c r="G58" s="1"/>
  <c r="E57"/>
  <c r="G57"/>
  <c r="E53"/>
  <c r="G53" s="1"/>
  <c r="G47"/>
  <c r="G35"/>
  <c r="G34"/>
  <c r="H36" s="1"/>
  <c r="H116" s="1"/>
  <c r="G31"/>
  <c r="G30"/>
  <c r="G29"/>
  <c r="G28"/>
  <c r="G27"/>
  <c r="G26"/>
  <c r="F21"/>
  <c r="F20"/>
  <c r="F15"/>
  <c r="F14"/>
  <c r="F13"/>
  <c r="F8"/>
  <c r="E17" i="3"/>
  <c r="D17"/>
  <c r="E12"/>
  <c r="D12"/>
  <c r="F12" s="1"/>
  <c r="E5"/>
  <c r="D5"/>
  <c r="F25"/>
  <c r="F24"/>
  <c r="F23"/>
  <c r="F22"/>
  <c r="F21"/>
  <c r="F20"/>
  <c r="F19"/>
  <c r="F18"/>
  <c r="F17" s="1"/>
  <c r="F16"/>
  <c r="F15"/>
  <c r="F14"/>
  <c r="F13"/>
  <c r="F11"/>
  <c r="F10"/>
  <c r="F9"/>
  <c r="F8"/>
  <c r="F7"/>
  <c r="F5" s="1"/>
  <c r="F6"/>
  <c r="E20" i="4"/>
  <c r="E19"/>
  <c r="E18"/>
  <c r="E17"/>
  <c r="E16"/>
  <c r="E15"/>
  <c r="E14"/>
  <c r="E13"/>
  <c r="E12"/>
  <c r="E11"/>
  <c r="E10"/>
  <c r="E9"/>
  <c r="E8"/>
  <c r="E7"/>
  <c r="H32" i="9"/>
  <c r="H115" s="1"/>
  <c r="E54" i="10"/>
  <c r="G54" s="1"/>
  <c r="E109" i="9"/>
  <c r="E110" s="1"/>
  <c r="G110" s="1"/>
  <c r="G107"/>
  <c r="E108"/>
  <c r="G108"/>
  <c r="E55"/>
  <c r="G55" s="1"/>
  <c r="E102"/>
  <c r="G102"/>
  <c r="E106"/>
  <c r="G106" s="1"/>
  <c r="E40"/>
  <c r="E103"/>
  <c r="E105"/>
  <c r="G105" s="1"/>
  <c r="E44"/>
  <c r="G44" s="1"/>
  <c r="E42"/>
  <c r="E49"/>
  <c r="E50" s="1"/>
  <c r="G40"/>
  <c r="E45"/>
  <c r="G45"/>
  <c r="E43"/>
  <c r="G43" s="1"/>
  <c r="E41"/>
  <c r="G109"/>
  <c r="G103"/>
  <c r="E104"/>
  <c r="G104" s="1"/>
  <c r="G42"/>
  <c r="E48"/>
  <c r="G48" s="1"/>
  <c r="E46"/>
  <c r="G46"/>
  <c r="G41"/>
  <c r="E51" l="1"/>
  <c r="G51" s="1"/>
  <c r="G50"/>
  <c r="E35" i="10"/>
  <c r="E42"/>
  <c r="E39"/>
  <c r="G39" s="1"/>
  <c r="E40"/>
  <c r="G40" s="1"/>
  <c r="E38"/>
  <c r="G38" s="1"/>
  <c r="E44"/>
  <c r="E37"/>
  <c r="G34"/>
  <c r="E59"/>
  <c r="G58"/>
  <c r="H111" i="9"/>
  <c r="H119" s="1"/>
  <c r="G52" i="10"/>
  <c r="E53"/>
  <c r="G49" i="9"/>
  <c r="E55" i="10"/>
  <c r="G55" s="1"/>
  <c r="E61" i="9"/>
  <c r="G61" s="1"/>
  <c r="E54"/>
  <c r="G54" s="1"/>
  <c r="E62"/>
  <c r="F15" i="10"/>
  <c r="G57"/>
  <c r="G96"/>
  <c r="E56" i="9"/>
  <c r="G56" s="1"/>
  <c r="E98" i="10"/>
  <c r="E92" i="9"/>
  <c r="G92" s="1"/>
  <c r="H99" s="1"/>
  <c r="H118" s="1"/>
  <c r="G62" l="1"/>
  <c r="E63"/>
  <c r="G53" i="10"/>
  <c r="E56"/>
  <c r="G56" s="1"/>
  <c r="E45"/>
  <c r="G44"/>
  <c r="E84"/>
  <c r="G84" s="1"/>
  <c r="H88" s="1"/>
  <c r="H107" s="1"/>
  <c r="G42"/>
  <c r="G37"/>
  <c r="E43"/>
  <c r="G43" s="1"/>
  <c r="E99"/>
  <c r="G99" s="1"/>
  <c r="H100" s="1"/>
  <c r="H108" s="1"/>
  <c r="G98"/>
  <c r="G59"/>
  <c r="E60"/>
  <c r="G60" s="1"/>
  <c r="E41"/>
  <c r="G41" s="1"/>
  <c r="G35"/>
  <c r="H61" l="1"/>
  <c r="H106" s="1"/>
  <c r="H110" s="1"/>
  <c r="G45"/>
  <c r="E46"/>
  <c r="G46" s="1"/>
  <c r="E64" i="9"/>
  <c r="G63"/>
  <c r="H111" i="10" l="1"/>
  <c r="H112" s="1"/>
  <c r="E65" i="9"/>
  <c r="G65" s="1"/>
  <c r="G64"/>
  <c r="H66"/>
  <c r="H117" s="1"/>
  <c r="H121" s="1"/>
  <c r="H122" l="1"/>
  <c r="H123" s="1"/>
</calcChain>
</file>

<file path=xl/sharedStrings.xml><?xml version="1.0" encoding="utf-8"?>
<sst xmlns="http://schemas.openxmlformats.org/spreadsheetml/2006/main" count="560" uniqueCount="221">
  <si>
    <t>tuzemských dodavatelů, v cenách materiálu jsou zahrnuty náklady na pořízení, dopravu, popř. meziskladování</t>
  </si>
  <si>
    <t>m2</t>
  </si>
  <si>
    <t xml:space="preserve">Založení zeleně </t>
  </si>
  <si>
    <t>S1</t>
  </si>
  <si>
    <t>m3</t>
  </si>
  <si>
    <t>mezisoučet</t>
  </si>
  <si>
    <t>Výsadba stromů</t>
  </si>
  <si>
    <t>ks</t>
  </si>
  <si>
    <t>promísení zeminy s půdním kondicionérem</t>
  </si>
  <si>
    <t>184 10-2115</t>
  </si>
  <si>
    <t>výsadba dř.s balem, pr.balu do 60 cm, v rov.</t>
  </si>
  <si>
    <t>ukotvení dřeviny třemi  kůly, délka kůlů do 3m</t>
  </si>
  <si>
    <t>185 80-4311</t>
  </si>
  <si>
    <t>zalití rostlin, plochy jednotlivě do 20 m2 (100 l/ks)</t>
  </si>
  <si>
    <t>184 80-2111</t>
  </si>
  <si>
    <t>chemické odplevelení před založením kultury</t>
  </si>
  <si>
    <t>182 00-1111</t>
  </si>
  <si>
    <t>plošná úprava terénu, vyrovnání nerovností+-100 mm</t>
  </si>
  <si>
    <t>183 40-3113</t>
  </si>
  <si>
    <t>obdělání půdy rotavátorováním v rovině 2x</t>
  </si>
  <si>
    <t>183 40-3131</t>
  </si>
  <si>
    <t xml:space="preserve">ruční dorytí okrajů cca 10% plochy </t>
  </si>
  <si>
    <t>183 40-3153</t>
  </si>
  <si>
    <t>obdělání půdy hrabáním v rov. 2x</t>
  </si>
  <si>
    <t>184 10-2111</t>
  </si>
  <si>
    <t>výsadba dřeviny s balem, pr.b. do 20 cm, v rov.</t>
  </si>
  <si>
    <t>185 80-2113</t>
  </si>
  <si>
    <t>hnojení um.hnojivem naširoko v rov. (50 g/m2)</t>
  </si>
  <si>
    <t>t</t>
  </si>
  <si>
    <t>zalití rostlin, plochy jednotlivě do 20 m2 (50 l/m2)</t>
  </si>
  <si>
    <t>Roundup (0,0006 l/m2)</t>
  </si>
  <si>
    <t>l</t>
  </si>
  <si>
    <t>S2</t>
  </si>
  <si>
    <t>travní osivo - směs parková (30 g/m2)</t>
  </si>
  <si>
    <t>kg</t>
  </si>
  <si>
    <t>S3</t>
  </si>
  <si>
    <t>kombinované hnojivo (cererit 50 g/m2)</t>
  </si>
  <si>
    <t>Materiál pro výsadbu dřevin</t>
  </si>
  <si>
    <t>Výsadbový materiál</t>
  </si>
  <si>
    <t>Pomocný materiál pro výsadbu dřevin</t>
  </si>
  <si>
    <t>kůly ke stromům, příčníky, úvazky (3 ks/ strom)</t>
  </si>
  <si>
    <t>borka mulč. drcená ( 0,1 m/m2 záhonu)</t>
  </si>
  <si>
    <t>Rekapitulace</t>
  </si>
  <si>
    <t>Založení zeleně celkem bez DPH</t>
  </si>
  <si>
    <t>R-položka</t>
  </si>
  <si>
    <t>výchovný řez při výsadbě</t>
  </si>
  <si>
    <t>Kácení a ošetřování dřevin</t>
  </si>
  <si>
    <t>Výsadba dřevin</t>
  </si>
  <si>
    <t>Ceny dle Katalogu popisů a směrných cen stavebních prací, CÚ 2013, ceny materiálu dle průměrných cen významných</t>
  </si>
  <si>
    <t>184 21-5133</t>
  </si>
  <si>
    <t>185 85-1121</t>
  </si>
  <si>
    <t>185 85-1129</t>
  </si>
  <si>
    <t>m</t>
  </si>
  <si>
    <t>fólie Rootcontrol-Racibloc, š. 1 m</t>
  </si>
  <si>
    <t>181 41-1131</t>
  </si>
  <si>
    <t>Ošetřování dřevin</t>
  </si>
  <si>
    <t>p.č.</t>
  </si>
  <si>
    <t>112 20-1112</t>
  </si>
  <si>
    <t>%</t>
  </si>
  <si>
    <t>111 21-2211</t>
  </si>
  <si>
    <t>odvoz a likvidace odpadu z ošetř. dřevin (30% nákl. prací)</t>
  </si>
  <si>
    <t>dovoz vody pro zálivku rostlin na vzdálenost do 1000m</t>
  </si>
  <si>
    <t>příplatek za každých dalších 1000m 3x</t>
  </si>
  <si>
    <t>stromy s balem</t>
  </si>
  <si>
    <t>Kácení dřevin</t>
  </si>
  <si>
    <t>odstranění pařezu o průměru pařezu na řezné ploše  do 30 cm</t>
  </si>
  <si>
    <t>Hypericum "Hidcote"</t>
  </si>
  <si>
    <t>Mahonia aquifolium</t>
  </si>
  <si>
    <t>Spiraea nipponica "Snowmound"</t>
  </si>
  <si>
    <t xml:space="preserve">Výkaz výměr </t>
  </si>
  <si>
    <t>Crataegus monogyna "Stricta" 12-14</t>
  </si>
  <si>
    <t>Magnolia liliiflora "Nigra" 150-200</t>
  </si>
  <si>
    <t>Prunus serrulata "Sunset Boulevard" 12-14</t>
  </si>
  <si>
    <t>Prunus laurocerasus "Caucasica" 60-80</t>
  </si>
  <si>
    <t>Thuja occ. "Smaragd" 80-100</t>
  </si>
  <si>
    <t>Cornus alba "Spaethii"</t>
  </si>
  <si>
    <t>Hydrangea Annabelle</t>
  </si>
  <si>
    <t>Pyracantha coccinea</t>
  </si>
  <si>
    <t>Rosa "Rot Fairy " + The Fairy"</t>
  </si>
  <si>
    <t>Weigela "Nana Variegata"</t>
  </si>
  <si>
    <t>Inventarizace stromů</t>
  </si>
  <si>
    <t>název taxonu</t>
  </si>
  <si>
    <t>průměr kmene 
cm</t>
  </si>
  <si>
    <t>obvod kmene 
cm</t>
  </si>
  <si>
    <t>zdravotní stav</t>
  </si>
  <si>
    <t>návrh opatření</t>
  </si>
  <si>
    <t>poznámka</t>
  </si>
  <si>
    <t>K</t>
  </si>
  <si>
    <t>BŘ</t>
  </si>
  <si>
    <t>BŘ+R</t>
  </si>
  <si>
    <t>Poznámky</t>
  </si>
  <si>
    <t xml:space="preserve">výborný </t>
  </si>
  <si>
    <t>dobrý</t>
  </si>
  <si>
    <t>zhoršený</t>
  </si>
  <si>
    <t xml:space="preserve">výrazně zhoršeny </t>
  </si>
  <si>
    <t>havarijní stav</t>
  </si>
  <si>
    <t>bezpečnostní řez</t>
  </si>
  <si>
    <t>R</t>
  </si>
  <si>
    <t>redukce</t>
  </si>
  <si>
    <t>kácení</t>
  </si>
  <si>
    <r>
      <t>lípa sp. (</t>
    </r>
    <r>
      <rPr>
        <i/>
        <sz val="9"/>
        <rFont val="Arial"/>
        <family val="2"/>
        <charset val="238"/>
      </rPr>
      <t>Tilia sp.)</t>
    </r>
  </si>
  <si>
    <r>
      <t>borovice lesní (</t>
    </r>
    <r>
      <rPr>
        <i/>
        <sz val="9"/>
        <rFont val="Arial"/>
        <family val="2"/>
        <charset val="238"/>
      </rPr>
      <t>Pinus sylvestris</t>
    </r>
    <r>
      <rPr>
        <sz val="9"/>
        <rFont val="Arial"/>
        <family val="2"/>
        <charset val="238"/>
      </rPr>
      <t>)</t>
    </r>
  </si>
  <si>
    <r>
      <t>smrk obecný (</t>
    </r>
    <r>
      <rPr>
        <i/>
        <sz val="9"/>
        <rFont val="Arial"/>
        <family val="2"/>
        <charset val="238"/>
      </rPr>
      <t>Picea abies)</t>
    </r>
  </si>
  <si>
    <r>
      <t xml:space="preserve">javor klen </t>
    </r>
    <r>
      <rPr>
        <i/>
        <sz val="9"/>
        <rFont val="Arial"/>
        <family val="2"/>
        <charset val="238"/>
      </rPr>
      <t>(Acer pseudoplatanus)</t>
    </r>
  </si>
  <si>
    <r>
      <t>slivoň (</t>
    </r>
    <r>
      <rPr>
        <i/>
        <sz val="9"/>
        <rFont val="Arial"/>
        <family val="2"/>
        <charset val="238"/>
      </rPr>
      <t>Prunus sp.)</t>
    </r>
  </si>
  <si>
    <r>
      <t>bříza (</t>
    </r>
    <r>
      <rPr>
        <i/>
        <sz val="9"/>
        <rFont val="Arial"/>
        <family val="2"/>
        <charset val="238"/>
      </rPr>
      <t>Betula pendula</t>
    </r>
    <r>
      <rPr>
        <sz val="9"/>
        <rFont val="Arial"/>
        <family val="2"/>
        <charset val="238"/>
      </rPr>
      <t>)</t>
    </r>
  </si>
  <si>
    <r>
      <t>topol hybr. (</t>
    </r>
    <r>
      <rPr>
        <i/>
        <sz val="9"/>
        <rFont val="Arial"/>
        <family val="2"/>
        <charset val="238"/>
      </rPr>
      <t>Populus sp.</t>
    </r>
    <r>
      <rPr>
        <sz val="9"/>
        <rFont val="Arial"/>
        <family val="2"/>
        <charset val="238"/>
      </rPr>
      <t>)</t>
    </r>
  </si>
  <si>
    <t>průmer koruny</t>
  </si>
  <si>
    <t>_</t>
  </si>
  <si>
    <t>bez zásahu</t>
  </si>
  <si>
    <t>SO 800 - sadové úpravy</t>
  </si>
  <si>
    <t xml:space="preserve">Výsadbový a pomocný materiál </t>
  </si>
  <si>
    <t>Založení trávníku</t>
  </si>
  <si>
    <t>pokácení stromu vč. odstranění pařezu, průměru do 20cm</t>
  </si>
  <si>
    <t>dtto do 50cm</t>
  </si>
  <si>
    <t>ošetření stromů o průměru koruny  do 12m (bezpečnostní řez)</t>
  </si>
  <si>
    <t>pokácení stromu směrové, průměr v místě řezu do 20 cm</t>
  </si>
  <si>
    <t>Fagus sylv. "Purple Fountain" 250-300</t>
  </si>
  <si>
    <t>112 20-1114</t>
  </si>
  <si>
    <t>odstranění pařezu  o průměru do 50cm</t>
  </si>
  <si>
    <t>Pinus uncinata 80-100</t>
  </si>
  <si>
    <t>8*</t>
  </si>
  <si>
    <t>Juniperus com. "Hibernica" 100-120</t>
  </si>
  <si>
    <t>položení folie  při kontaktu se sítěmi</t>
  </si>
  <si>
    <t>č-položky</t>
  </si>
  <si>
    <t>zkrácený popis</t>
  </si>
  <si>
    <t>m.j.</t>
  </si>
  <si>
    <t>množství</t>
  </si>
  <si>
    <t>jedn.cena</t>
  </si>
  <si>
    <t>cena celkem</t>
  </si>
  <si>
    <t>r-položka</t>
  </si>
  <si>
    <t>183 10-1215</t>
  </si>
  <si>
    <t>184 21-3412</t>
  </si>
  <si>
    <t>184 50-1114</t>
  </si>
  <si>
    <t>185 80-2124</t>
  </si>
  <si>
    <t>184 91-1421</t>
  </si>
  <si>
    <t xml:space="preserve">Výsadba keřů </t>
  </si>
  <si>
    <t>183 10-1212</t>
  </si>
  <si>
    <t>183 10-1213</t>
  </si>
  <si>
    <t>184 10-2112</t>
  </si>
  <si>
    <t>DPH 21%</t>
  </si>
  <si>
    <t>vzrostlé keře</t>
  </si>
  <si>
    <t xml:space="preserve">keře </t>
  </si>
  <si>
    <t>112 15-1111</t>
  </si>
  <si>
    <t>112 15-1114</t>
  </si>
  <si>
    <t>odstranění nevhodných dřevin o průměru do 100m výšky nad 1m vč. odstr. pařezu</t>
  </si>
  <si>
    <t>184 85-5113</t>
  </si>
  <si>
    <t>4*</t>
  </si>
  <si>
    <t>Magnolia stellata 100-120</t>
  </si>
  <si>
    <t>pokácení stromu směrové, průměr v místě řezu do 50 cm</t>
  </si>
  <si>
    <t>odvoz a likvidace odpadu z ošetření stromů a likvidace keřů (30% ceny)</t>
  </si>
  <si>
    <t>184 80-5311</t>
  </si>
  <si>
    <t xml:space="preserve">zhotovení závlahové mísy do 1m u solit. stromů </t>
  </si>
  <si>
    <t>zhotovení obalu kmene stromu jutou ve dvou vrstvách (VSK)</t>
  </si>
  <si>
    <t>hnojení um.hnojivem s rozděl. k jedn. rostlinám</t>
  </si>
  <si>
    <t>hloubení jamek s 50% výměnou půdy, objem do 0,4m3</t>
  </si>
  <si>
    <t>mulčování,tl.vrstvy do 10 cm, v rov.</t>
  </si>
  <si>
    <t>Celkem vč. DPH</t>
  </si>
  <si>
    <t>mulčované záhony v rovině</t>
  </si>
  <si>
    <t>založení trávníku v rovině</t>
  </si>
  <si>
    <t>výsadba dřeviny s balem, pr.b. do 30 cm, v rov.</t>
  </si>
  <si>
    <t xml:space="preserve">keře soliterní </t>
  </si>
  <si>
    <t>keře ostatní (20-40, není-li uvedeno jinak)</t>
  </si>
  <si>
    <t>Cornus alba "Spaethii" 40-60</t>
  </si>
  <si>
    <t>Hydrangea Annabelle 40-60</t>
  </si>
  <si>
    <t>Pyracantha coccinea 40-60</t>
  </si>
  <si>
    <t>Spiraea nipponica "Snowmound" 40-60</t>
  </si>
  <si>
    <t>tabletové kombinované hnojivo  (10tbl.10g/strom, 3tb/vzrostlý keř, 2tbl/keř)</t>
  </si>
  <si>
    <t>juta (5m šíře 0,15/VSK)</t>
  </si>
  <si>
    <t xml:space="preserve">Založení trávníku </t>
  </si>
  <si>
    <t>Výsadba stromů a keřů</t>
  </si>
  <si>
    <t>hloubení jamky s výměnou půdy na 50% do 0,02m3 (pokryvné keře)</t>
  </si>
  <si>
    <t>hloubení jamky s výměnou půdy na 50% do 0,05m3 (vzrostlé keře)</t>
  </si>
  <si>
    <t>Agrisorb 0,3 kg/strom</t>
  </si>
  <si>
    <t xml:space="preserve">založení trávníku parkového výsevem na půdě předem připravené s pokosením </t>
  </si>
  <si>
    <t xml:space="preserve">celková plocha zakládané zeleně </t>
  </si>
  <si>
    <t>vzrostlé keře s balem</t>
  </si>
  <si>
    <t xml:space="preserve">ostatní keře kont. </t>
  </si>
  <si>
    <t>odstranění keřů vč. pařezů</t>
  </si>
  <si>
    <r>
      <t xml:space="preserve">borovice černá </t>
    </r>
    <r>
      <rPr>
        <i/>
        <sz val="9"/>
        <rFont val="Arial"/>
        <family val="2"/>
        <charset val="238"/>
      </rPr>
      <t>(Pinus nigra)</t>
    </r>
  </si>
  <si>
    <t>řídká koruna</t>
  </si>
  <si>
    <t>řídká, od spodu proschlá koruna</t>
  </si>
  <si>
    <t>zavětvený tvar</t>
  </si>
  <si>
    <t>dožívající, nevzhledná</t>
  </si>
  <si>
    <t>tlakové větvení</t>
  </si>
  <si>
    <t>rozložitá koruna, stíní bytovku</t>
  </si>
  <si>
    <t>citlivě vyvětvit (nad DH)</t>
  </si>
  <si>
    <t>redukce k DH</t>
  </si>
  <si>
    <t>sekundární koruna, obrost</t>
  </si>
  <si>
    <t>sekundární koruna, kořenové náběhy</t>
  </si>
  <si>
    <t>Crataegus monogyna "Stricta" - hloh</t>
  </si>
  <si>
    <t>Fagus sylv. "Purple Fountain" - červený buk</t>
  </si>
  <si>
    <t>Ginkgo biloba - jínan</t>
  </si>
  <si>
    <t xml:space="preserve">Magnolia stellata - šácholan </t>
  </si>
  <si>
    <t>Magnolia liliiflora "Nigra"- šácholan</t>
  </si>
  <si>
    <t>Prunus serrulata "Sunset Boulevard" -sakura</t>
  </si>
  <si>
    <t>Pinus uncinata -borovice blatka  keř</t>
  </si>
  <si>
    <t>Thuja occ. "Smaragd" - zerav</t>
  </si>
  <si>
    <t>Juniperus com. "Hibernica"-sloup. jalovec</t>
  </si>
  <si>
    <t>Prunus laurocerasus "Caucasica"-bobkovišeň</t>
  </si>
  <si>
    <t>vzrostlé stromy (obv. km. 12-14, není-li uvedeno jinak)</t>
  </si>
  <si>
    <t xml:space="preserve">vzrostlé stromy </t>
  </si>
  <si>
    <t xml:space="preserve">doplnění substrátu v tl. do 5cm, </t>
  </si>
  <si>
    <t>ornice či trávníkový substrát (tl.2cm) vč. dopravy</t>
  </si>
  <si>
    <t>Rekonstrukce vnitrobloku u autobusového nádraží v Pardubicích - SO 800 Sadové úpravy</t>
  </si>
  <si>
    <t>Robinia pseudoaccaia "Frisia" 12-14</t>
  </si>
  <si>
    <t>řez stromů bezpečnostní+redukce, pl. koruny stromu do 90 m2</t>
  </si>
  <si>
    <t>Vnitroblok u autobusového nádraží - ETAPA 1</t>
  </si>
  <si>
    <t>kůly ke stromům, příčníky, úvazky (3 ks/ VSKstrom,1ks/ostatní)</t>
  </si>
  <si>
    <t>borka mulč. drcená ( 0,1 m/strom, m2 záhonu)</t>
  </si>
  <si>
    <t>Roundup (131*0,0006)</t>
  </si>
  <si>
    <t>výsadbový substrát pro 50% výměnu půdy (8*0,2+41*0,02+133*0,01+1květník) vč. dopravy</t>
  </si>
  <si>
    <t>obdělání půdy hrabáním v rov.</t>
  </si>
  <si>
    <t xml:space="preserve">obdělání půdy hrabáním v rov. </t>
  </si>
  <si>
    <t>Roundup (50*0,0006)</t>
  </si>
  <si>
    <t xml:space="preserve">výsadbový substrát pro 50% výměnu půdy (7*0,2+31*0,02+85*0,01) </t>
  </si>
  <si>
    <t>1.etapa</t>
  </si>
  <si>
    <t>2.etapa</t>
  </si>
  <si>
    <t xml:space="preserve">celkem </t>
  </si>
  <si>
    <t>Slepý rozpočet založení zeleně - ETAPA 1</t>
  </si>
  <si>
    <t>Slepý rozpočet založení zeleně - ETAPA 2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</si>
</sst>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0"/>
  </numFmts>
  <fonts count="25">
    <font>
      <sz val="10"/>
      <name val="Arial"/>
      <charset val="238"/>
    </font>
    <font>
      <sz val="8"/>
      <name val="Arial Narrow"/>
      <family val="2"/>
      <charset val="238"/>
    </font>
    <font>
      <sz val="10"/>
      <name val="Arial Narrow"/>
      <family val="2"/>
      <charset val="238"/>
    </font>
    <font>
      <b/>
      <sz val="14"/>
      <name val="Arial Narrow"/>
      <family val="2"/>
      <charset val="238"/>
    </font>
    <font>
      <i/>
      <u/>
      <sz val="10"/>
      <name val="Arial Narrow"/>
      <family val="2"/>
      <charset val="238"/>
    </font>
    <font>
      <i/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i/>
      <u/>
      <sz val="9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2"/>
      <name val="Arial"/>
      <family val="2"/>
      <charset val="238"/>
    </font>
    <font>
      <sz val="12"/>
      <name val="Arial CE"/>
      <family val="2"/>
      <charset val="238"/>
    </font>
    <font>
      <sz val="9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i/>
      <sz val="9"/>
      <name val="Arial"/>
      <family val="2"/>
      <charset val="238"/>
    </font>
    <font>
      <i/>
      <sz val="9"/>
      <name val="Arial CE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3" fillId="0" borderId="0"/>
  </cellStyleXfs>
  <cellXfs count="223">
    <xf numFmtId="0" fontId="0" fillId="0" borderId="0" xfId="0"/>
    <xf numFmtId="0" fontId="3" fillId="0" borderId="0" xfId="0" applyFont="1" applyBorder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/>
    </xf>
    <xf numFmtId="1" fontId="1" fillId="0" borderId="0" xfId="0" applyNumberFormat="1" applyFont="1" applyBorder="1"/>
    <xf numFmtId="4" fontId="1" fillId="0" borderId="0" xfId="0" applyNumberFormat="1" applyFont="1" applyBorder="1"/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1" fontId="5" fillId="0" borderId="0" xfId="0" applyNumberFormat="1" applyFont="1" applyBorder="1" applyAlignment="1">
      <alignment vertical="center"/>
    </xf>
    <xf numFmtId="4" fontId="5" fillId="0" borderId="0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1" fontId="6" fillId="0" borderId="0" xfId="0" applyNumberFormat="1" applyFon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vertical="center"/>
    </xf>
    <xf numFmtId="4" fontId="6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1" fontId="9" fillId="0" borderId="2" xfId="0" applyNumberFormat="1" applyFont="1" applyBorder="1" applyAlignment="1">
      <alignment vertical="center"/>
    </xf>
    <xf numFmtId="4" fontId="9" fillId="0" borderId="2" xfId="0" applyNumberFormat="1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4" fontId="8" fillId="0" borderId="3" xfId="0" applyNumberFormat="1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164" fontId="9" fillId="0" borderId="2" xfId="0" applyNumberFormat="1" applyFont="1" applyBorder="1" applyAlignment="1">
      <alignment vertical="center"/>
    </xf>
    <xf numFmtId="165" fontId="9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/>
    </xf>
    <xf numFmtId="2" fontId="9" fillId="0" borderId="2" xfId="0" applyNumberFormat="1" applyFont="1" applyBorder="1"/>
    <xf numFmtId="0" fontId="8" fillId="0" borderId="3" xfId="0" applyFont="1" applyBorder="1"/>
    <xf numFmtId="0" fontId="9" fillId="0" borderId="0" xfId="0" applyFont="1" applyBorder="1"/>
    <xf numFmtId="164" fontId="9" fillId="0" borderId="2" xfId="0" applyNumberFormat="1" applyFont="1" applyFill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164" fontId="9" fillId="0" borderId="5" xfId="0" applyNumberFormat="1" applyFont="1" applyBorder="1" applyAlignment="1">
      <alignment vertical="center"/>
    </xf>
    <xf numFmtId="4" fontId="9" fillId="0" borderId="5" xfId="0" applyNumberFormat="1" applyFont="1" applyBorder="1" applyAlignment="1">
      <alignment vertical="center"/>
    </xf>
    <xf numFmtId="4" fontId="8" fillId="0" borderId="7" xfId="0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1" fontId="9" fillId="0" borderId="0" xfId="0" applyNumberFormat="1" applyFont="1" applyBorder="1" applyAlignment="1">
      <alignment vertical="center"/>
    </xf>
    <xf numFmtId="4" fontId="9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1" fontId="9" fillId="0" borderId="9" xfId="0" applyNumberFormat="1" applyFont="1" applyBorder="1" applyAlignment="1">
      <alignment vertical="center"/>
    </xf>
    <xf numFmtId="4" fontId="9" fillId="0" borderId="9" xfId="0" applyNumberFormat="1" applyFont="1" applyBorder="1" applyAlignment="1">
      <alignment vertical="center"/>
    </xf>
    <xf numFmtId="0" fontId="9" fillId="0" borderId="8" xfId="0" applyFont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4" fontId="8" fillId="0" borderId="11" xfId="0" applyNumberFormat="1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1" fontId="8" fillId="0" borderId="0" xfId="0" applyNumberFormat="1" applyFont="1" applyBorder="1" applyAlignment="1">
      <alignment vertical="center"/>
    </xf>
    <xf numFmtId="4" fontId="8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1" fontId="9" fillId="0" borderId="0" xfId="0" applyNumberFormat="1" applyFont="1" applyBorder="1"/>
    <xf numFmtId="4" fontId="9" fillId="0" borderId="0" xfId="0" applyNumberFormat="1" applyFont="1" applyBorder="1"/>
    <xf numFmtId="0" fontId="8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/>
    <xf numFmtId="4" fontId="2" fillId="0" borderId="0" xfId="0" applyNumberFormat="1" applyFont="1" applyBorder="1"/>
    <xf numFmtId="0" fontId="11" fillId="0" borderId="0" xfId="0" applyFont="1" applyBorder="1"/>
    <xf numFmtId="0" fontId="9" fillId="0" borderId="12" xfId="0" applyFont="1" applyBorder="1" applyAlignment="1">
      <alignment horizontal="center" vertical="center"/>
    </xf>
    <xf numFmtId="1" fontId="9" fillId="0" borderId="5" xfId="0" applyNumberFormat="1" applyFont="1" applyBorder="1" applyAlignment="1">
      <alignment vertical="center"/>
    </xf>
    <xf numFmtId="1" fontId="10" fillId="0" borderId="12" xfId="0" applyNumberFormat="1" applyFont="1" applyBorder="1" applyAlignment="1">
      <alignment vertical="center"/>
    </xf>
    <xf numFmtId="0" fontId="14" fillId="0" borderId="0" xfId="0" applyFont="1" applyBorder="1" applyAlignment="1">
      <alignment vertical="top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Fill="1" applyAlignment="1">
      <alignment horizontal="center"/>
    </xf>
    <xf numFmtId="16" fontId="14" fillId="2" borderId="13" xfId="0" applyNumberFormat="1" applyFont="1" applyFill="1" applyBorder="1" applyAlignment="1">
      <alignment vertical="center"/>
    </xf>
    <xf numFmtId="0" fontId="14" fillId="2" borderId="14" xfId="0" applyFont="1" applyFill="1" applyBorder="1" applyAlignment="1">
      <alignment vertical="center"/>
    </xf>
    <xf numFmtId="0" fontId="15" fillId="2" borderId="14" xfId="0" applyFont="1" applyFill="1" applyBorder="1" applyAlignment="1">
      <alignment vertical="center"/>
    </xf>
    <xf numFmtId="0" fontId="15" fillId="2" borderId="15" xfId="0" applyFont="1" applyFill="1" applyBorder="1" applyAlignment="1">
      <alignment vertical="center"/>
    </xf>
    <xf numFmtId="0" fontId="16" fillId="0" borderId="0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top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top" wrapText="1"/>
    </xf>
    <xf numFmtId="0" fontId="12" fillId="0" borderId="19" xfId="0" applyFont="1" applyBorder="1" applyAlignment="1">
      <alignment horizontal="center" vertical="center"/>
    </xf>
    <xf numFmtId="0" fontId="17" fillId="0" borderId="0" xfId="0" applyFont="1" applyAlignment="1">
      <alignment horizontal="center" vertical="top"/>
    </xf>
    <xf numFmtId="0" fontId="17" fillId="0" borderId="20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/>
    </xf>
    <xf numFmtId="0" fontId="17" fillId="0" borderId="21" xfId="0" applyFont="1" applyFill="1" applyBorder="1" applyAlignment="1">
      <alignment horizontal="center" wrapText="1"/>
    </xf>
    <xf numFmtId="0" fontId="17" fillId="0" borderId="22" xfId="0" applyFont="1" applyFill="1" applyBorder="1" applyAlignment="1">
      <alignment horizontal="left"/>
    </xf>
    <xf numFmtId="0" fontId="17" fillId="0" borderId="0" xfId="0" applyFont="1"/>
    <xf numFmtId="0" fontId="17" fillId="0" borderId="4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left"/>
    </xf>
    <xf numFmtId="0" fontId="17" fillId="0" borderId="2" xfId="0" applyFont="1" applyFill="1" applyBorder="1" applyAlignment="1">
      <alignment horizontal="center" wrapText="1"/>
    </xf>
    <xf numFmtId="0" fontId="17" fillId="0" borderId="3" xfId="0" applyFont="1" applyFill="1" applyBorder="1" applyAlignment="1">
      <alignment horizontal="left"/>
    </xf>
    <xf numFmtId="0" fontId="17" fillId="0" borderId="12" xfId="0" applyFont="1" applyFill="1" applyBorder="1" applyAlignment="1">
      <alignment horizontal="center" wrapText="1"/>
    </xf>
    <xf numFmtId="0" fontId="17" fillId="0" borderId="6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 wrapText="1"/>
    </xf>
    <xf numFmtId="0" fontId="17" fillId="0" borderId="7" xfId="0" applyFont="1" applyFill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7" fillId="0" borderId="23" xfId="0" applyFont="1" applyFill="1" applyBorder="1" applyAlignment="1">
      <alignment horizontal="center"/>
    </xf>
    <xf numFmtId="0" fontId="17" fillId="0" borderId="23" xfId="0" applyFont="1" applyFill="1" applyBorder="1" applyAlignment="1">
      <alignment horizontal="center" wrapText="1"/>
    </xf>
    <xf numFmtId="0" fontId="17" fillId="0" borderId="24" xfId="0" applyFont="1" applyFill="1" applyBorder="1" applyAlignment="1">
      <alignment horizontal="left"/>
    </xf>
    <xf numFmtId="1" fontId="17" fillId="0" borderId="2" xfId="0" applyNumberFormat="1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 vertical="top" wrapText="1"/>
    </xf>
    <xf numFmtId="0" fontId="17" fillId="0" borderId="21" xfId="0" applyFont="1" applyFill="1" applyBorder="1" applyAlignment="1">
      <alignment horizontal="center"/>
    </xf>
    <xf numFmtId="1" fontId="17" fillId="0" borderId="21" xfId="0" applyNumberFormat="1" applyFont="1" applyFill="1" applyBorder="1" applyAlignment="1">
      <alignment horizontal="center"/>
    </xf>
    <xf numFmtId="1" fontId="17" fillId="0" borderId="5" xfId="0" applyNumberFormat="1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right" vertical="top"/>
    </xf>
    <xf numFmtId="0" fontId="5" fillId="0" borderId="0" xfId="0" applyFont="1" applyBorder="1" applyAlignment="1">
      <alignment horizontal="left" vertical="center" indent="2"/>
    </xf>
    <xf numFmtId="1" fontId="24" fillId="0" borderId="2" xfId="0" applyNumberFormat="1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6" fillId="0" borderId="0" xfId="0" applyFont="1" applyBorder="1"/>
    <xf numFmtId="0" fontId="9" fillId="0" borderId="21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1" fontId="6" fillId="0" borderId="9" xfId="0" applyNumberFormat="1" applyFont="1" applyBorder="1" applyAlignment="1">
      <alignment vertical="center"/>
    </xf>
    <xf numFmtId="1" fontId="5" fillId="0" borderId="9" xfId="0" applyNumberFormat="1" applyFont="1" applyBorder="1" applyAlignment="1">
      <alignment vertical="center"/>
    </xf>
    <xf numFmtId="4" fontId="5" fillId="0" borderId="9" xfId="0" applyNumberFormat="1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5" fillId="0" borderId="27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/>
    </xf>
    <xf numFmtId="1" fontId="5" fillId="0" borderId="27" xfId="0" applyNumberFormat="1" applyFont="1" applyBorder="1" applyAlignment="1">
      <alignment vertical="center"/>
    </xf>
    <xf numFmtId="4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5" fillId="0" borderId="9" xfId="0" applyFont="1" applyBorder="1" applyAlignment="1">
      <alignment horizontal="left" vertical="center" indent="2"/>
    </xf>
    <xf numFmtId="0" fontId="6" fillId="0" borderId="29" xfId="0" applyFont="1" applyBorder="1" applyAlignment="1">
      <alignment vertical="center"/>
    </xf>
    <xf numFmtId="0" fontId="6" fillId="0" borderId="29" xfId="0" applyFont="1" applyBorder="1" applyAlignment="1">
      <alignment horizontal="center" vertical="center"/>
    </xf>
    <xf numFmtId="4" fontId="6" fillId="0" borderId="29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64" fontId="9" fillId="0" borderId="0" xfId="0" applyNumberFormat="1" applyFont="1" applyBorder="1" applyAlignment="1">
      <alignment vertical="center"/>
    </xf>
    <xf numFmtId="4" fontId="9" fillId="0" borderId="21" xfId="0" applyNumberFormat="1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6" fillId="0" borderId="2" xfId="0" applyFont="1" applyBorder="1"/>
    <xf numFmtId="0" fontId="6" fillId="0" borderId="2" xfId="0" applyFont="1" applyBorder="1" applyAlignment="1">
      <alignment vertical="center" wrapText="1"/>
    </xf>
    <xf numFmtId="0" fontId="9" fillId="0" borderId="30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27" xfId="0" applyFont="1" applyBorder="1" applyAlignment="1">
      <alignment horizontal="center" vertical="center"/>
    </xf>
    <xf numFmtId="1" fontId="9" fillId="0" borderId="27" xfId="0" applyNumberFormat="1" applyFont="1" applyBorder="1" applyAlignment="1">
      <alignment vertical="center"/>
    </xf>
    <xf numFmtId="4" fontId="9" fillId="0" borderId="27" xfId="0" applyNumberFormat="1" applyFont="1" applyBorder="1" applyAlignment="1">
      <alignment vertical="center"/>
    </xf>
    <xf numFmtId="4" fontId="8" fillId="0" borderId="28" xfId="0" applyNumberFormat="1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4" fontId="22" fillId="0" borderId="11" xfId="0" applyNumberFormat="1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164" fontId="9" fillId="0" borderId="21" xfId="0" applyNumberFormat="1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1" fontId="6" fillId="0" borderId="27" xfId="0" applyNumberFormat="1" applyFont="1" applyBorder="1" applyAlignment="1">
      <alignment vertical="center"/>
    </xf>
    <xf numFmtId="4" fontId="6" fillId="0" borderId="27" xfId="0" applyNumberFormat="1" applyFont="1" applyBorder="1" applyAlignment="1">
      <alignment vertical="center"/>
    </xf>
    <xf numFmtId="1" fontId="8" fillId="0" borderId="4" xfId="0" applyNumberFormat="1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1" xfId="0" applyFont="1" applyBorder="1" applyAlignment="1">
      <alignment horizontal="center" vertical="center"/>
    </xf>
    <xf numFmtId="164" fontId="9" fillId="0" borderId="31" xfId="0" applyNumberFormat="1" applyFont="1" applyBorder="1" applyAlignment="1">
      <alignment vertical="center"/>
    </xf>
    <xf numFmtId="4" fontId="9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/>
    </xf>
    <xf numFmtId="0" fontId="17" fillId="0" borderId="31" xfId="0" applyFont="1" applyFill="1" applyBorder="1" applyAlignment="1">
      <alignment horizontal="center" wrapText="1"/>
    </xf>
    <xf numFmtId="0" fontId="9" fillId="0" borderId="2" xfId="0" applyFont="1" applyBorder="1" applyAlignment="1">
      <alignment horizontal="right" vertical="center"/>
    </xf>
    <xf numFmtId="2" fontId="9" fillId="0" borderId="2" xfId="0" applyNumberFormat="1" applyFont="1" applyFill="1" applyBorder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24" xfId="0" applyFont="1" applyBorder="1" applyAlignment="1">
      <alignment horizontal="right" vertical="center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left" vertical="center"/>
    </xf>
    <xf numFmtId="0" fontId="9" fillId="0" borderId="7" xfId="0" applyFont="1" applyBorder="1" applyAlignment="1">
      <alignment horizontal="right" vertical="center"/>
    </xf>
    <xf numFmtId="0" fontId="10" fillId="0" borderId="30" xfId="0" applyFont="1" applyBorder="1" applyAlignment="1">
      <alignment horizontal="left"/>
    </xf>
    <xf numFmtId="0" fontId="17" fillId="0" borderId="42" xfId="0" applyFont="1" applyBorder="1" applyAlignment="1">
      <alignment horizont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right" vertical="center"/>
    </xf>
    <xf numFmtId="0" fontId="10" fillId="0" borderId="47" xfId="0" applyFont="1" applyBorder="1" applyAlignment="1">
      <alignment horizontal="center"/>
    </xf>
    <xf numFmtId="0" fontId="10" fillId="0" borderId="48" xfId="0" applyFont="1" applyBorder="1" applyAlignment="1">
      <alignment horizontal="right"/>
    </xf>
    <xf numFmtId="0" fontId="10" fillId="0" borderId="49" xfId="0" applyFont="1" applyBorder="1" applyAlignment="1">
      <alignment horizontal="right"/>
    </xf>
    <xf numFmtId="0" fontId="11" fillId="0" borderId="30" xfId="0" applyFont="1" applyBorder="1" applyAlignment="1">
      <alignment vertical="center"/>
    </xf>
    <xf numFmtId="0" fontId="8" fillId="0" borderId="28" xfId="0" applyFont="1" applyBorder="1" applyAlignment="1">
      <alignment horizontal="left" vertical="center"/>
    </xf>
    <xf numFmtId="0" fontId="9" fillId="0" borderId="50" xfId="0" applyFont="1" applyBorder="1" applyAlignment="1">
      <alignment vertical="center"/>
    </xf>
    <xf numFmtId="0" fontId="9" fillId="0" borderId="36" xfId="0" applyFont="1" applyBorder="1" applyAlignment="1">
      <alignment vertical="center"/>
    </xf>
    <xf numFmtId="0" fontId="9" fillId="0" borderId="51" xfId="0" applyFont="1" applyBorder="1" applyAlignment="1">
      <alignment vertical="center"/>
    </xf>
    <xf numFmtId="0" fontId="9" fillId="0" borderId="5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1" xfId="0" applyFont="1" applyBorder="1" applyAlignment="1">
      <alignment vertical="center"/>
    </xf>
    <xf numFmtId="0" fontId="17" fillId="0" borderId="2" xfId="0" applyFont="1" applyFill="1" applyBorder="1" applyAlignment="1">
      <alignment horizontal="left"/>
    </xf>
    <xf numFmtId="0" fontId="17" fillId="0" borderId="5" xfId="0" applyFont="1" applyFill="1" applyBorder="1" applyAlignment="1">
      <alignment horizontal="left"/>
    </xf>
    <xf numFmtId="0" fontId="12" fillId="0" borderId="18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7" fillId="0" borderId="21" xfId="0" applyFont="1" applyFill="1" applyBorder="1" applyAlignment="1">
      <alignment horizontal="left"/>
    </xf>
    <xf numFmtId="0" fontId="8" fillId="0" borderId="45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30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37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"/>
  <sheetViews>
    <sheetView workbookViewId="0"/>
  </sheetViews>
  <sheetFormatPr defaultRowHeight="12.75"/>
  <cols>
    <col min="1" max="1" width="4.5703125" style="85" customWidth="1"/>
    <col min="2" max="2" width="17.42578125" customWidth="1"/>
    <col min="3" max="3" width="7.28515625" customWidth="1"/>
    <col min="4" max="4" width="6.42578125" customWidth="1"/>
    <col min="5" max="7" width="6.42578125" style="86" customWidth="1"/>
    <col min="8" max="8" width="6.140625" style="86" customWidth="1"/>
    <col min="9" max="9" width="27.140625" customWidth="1"/>
  </cols>
  <sheetData>
    <row r="1" spans="1:9" s="77" customFormat="1" ht="15">
      <c r="A1" s="76" t="s">
        <v>207</v>
      </c>
      <c r="C1" s="78"/>
      <c r="D1" s="78"/>
      <c r="E1" s="79"/>
      <c r="F1" s="79"/>
      <c r="G1" s="79"/>
      <c r="H1" s="79"/>
      <c r="I1" s="118" t="s">
        <v>110</v>
      </c>
    </row>
    <row r="2" spans="1:9" s="77" customFormat="1" ht="15">
      <c r="A2" s="76"/>
      <c r="C2" s="78"/>
      <c r="D2" s="78"/>
      <c r="E2" s="79"/>
      <c r="F2" s="79"/>
      <c r="G2" s="79"/>
      <c r="H2" s="79"/>
      <c r="I2" s="118"/>
    </row>
    <row r="3" spans="1:9" s="84" customFormat="1" ht="21" customHeight="1">
      <c r="A3" s="80">
        <v>40909</v>
      </c>
      <c r="B3" s="81" t="s">
        <v>80</v>
      </c>
      <c r="C3" s="82"/>
      <c r="D3" s="82"/>
      <c r="E3" s="82"/>
      <c r="F3" s="82"/>
      <c r="G3" s="82"/>
      <c r="H3" s="82"/>
      <c r="I3" s="83"/>
    </row>
    <row r="5" spans="1:9" s="87" customFormat="1" ht="7.7" customHeight="1"/>
    <row r="6" spans="1:9" s="92" customFormat="1" ht="30.6" customHeight="1">
      <c r="A6" s="88" t="s">
        <v>56</v>
      </c>
      <c r="B6" s="197" t="s">
        <v>81</v>
      </c>
      <c r="C6" s="198"/>
      <c r="D6" s="89" t="s">
        <v>82</v>
      </c>
      <c r="E6" s="89" t="s">
        <v>83</v>
      </c>
      <c r="F6" s="90" t="s">
        <v>107</v>
      </c>
      <c r="G6" s="90" t="s">
        <v>84</v>
      </c>
      <c r="H6" s="90" t="s">
        <v>85</v>
      </c>
      <c r="I6" s="91" t="s">
        <v>86</v>
      </c>
    </row>
    <row r="7" spans="1:9" s="97" customFormat="1" ht="15" customHeight="1">
      <c r="A7" s="93">
        <v>1</v>
      </c>
      <c r="B7" s="199" t="s">
        <v>100</v>
      </c>
      <c r="C7" s="199"/>
      <c r="D7" s="114">
        <v>75</v>
      </c>
      <c r="E7" s="115">
        <f>D7*3.14</f>
        <v>235.5</v>
      </c>
      <c r="F7" s="95">
        <v>11</v>
      </c>
      <c r="G7" s="95">
        <v>3</v>
      </c>
      <c r="H7" s="95" t="s">
        <v>88</v>
      </c>
      <c r="I7" s="96" t="s">
        <v>189</v>
      </c>
    </row>
    <row r="8" spans="1:9" s="97" customFormat="1" ht="15" customHeight="1">
      <c r="A8" s="98">
        <v>2</v>
      </c>
      <c r="B8" s="195" t="s">
        <v>179</v>
      </c>
      <c r="C8" s="195"/>
      <c r="D8" s="94">
        <v>15</v>
      </c>
      <c r="E8" s="112">
        <f t="shared" ref="E8:E20" si="0">D8*3.14</f>
        <v>47.1</v>
      </c>
      <c r="F8" s="100">
        <v>4</v>
      </c>
      <c r="G8" s="100">
        <v>2</v>
      </c>
      <c r="H8" s="113" t="s">
        <v>108</v>
      </c>
      <c r="I8" s="101" t="s">
        <v>180</v>
      </c>
    </row>
    <row r="9" spans="1:9" s="97" customFormat="1" ht="15" customHeight="1">
      <c r="A9" s="98">
        <v>3</v>
      </c>
      <c r="B9" s="195" t="s">
        <v>101</v>
      </c>
      <c r="C9" s="195"/>
      <c r="D9" s="94">
        <v>20</v>
      </c>
      <c r="E9" s="112">
        <f t="shared" si="0"/>
        <v>62.800000000000004</v>
      </c>
      <c r="F9" s="100">
        <v>5</v>
      </c>
      <c r="G9" s="100">
        <v>2</v>
      </c>
      <c r="H9" s="113" t="s">
        <v>108</v>
      </c>
      <c r="I9" s="101" t="s">
        <v>181</v>
      </c>
    </row>
    <row r="10" spans="1:9" s="97" customFormat="1" ht="15" customHeight="1">
      <c r="A10" s="98">
        <v>4</v>
      </c>
      <c r="B10" s="195" t="s">
        <v>102</v>
      </c>
      <c r="C10" s="195"/>
      <c r="D10" s="94">
        <v>20</v>
      </c>
      <c r="E10" s="112">
        <f t="shared" si="0"/>
        <v>62.800000000000004</v>
      </c>
      <c r="F10" s="102">
        <v>4</v>
      </c>
      <c r="G10" s="102">
        <v>2</v>
      </c>
      <c r="H10" s="113" t="s">
        <v>108</v>
      </c>
      <c r="I10" s="101" t="s">
        <v>182</v>
      </c>
    </row>
    <row r="11" spans="1:9" s="97" customFormat="1" ht="15" customHeight="1">
      <c r="A11" s="98">
        <v>5</v>
      </c>
      <c r="B11" s="195" t="s">
        <v>102</v>
      </c>
      <c r="C11" s="195"/>
      <c r="D11" s="94">
        <v>20</v>
      </c>
      <c r="E11" s="112">
        <f t="shared" si="0"/>
        <v>62.800000000000004</v>
      </c>
      <c r="F11" s="102">
        <v>4</v>
      </c>
      <c r="G11" s="102">
        <v>2</v>
      </c>
      <c r="H11" s="113" t="s">
        <v>108</v>
      </c>
      <c r="I11" s="101" t="s">
        <v>182</v>
      </c>
    </row>
    <row r="12" spans="1:9" s="97" customFormat="1" ht="15" customHeight="1">
      <c r="A12" s="98">
        <v>6</v>
      </c>
      <c r="B12" s="195" t="s">
        <v>104</v>
      </c>
      <c r="C12" s="195"/>
      <c r="D12" s="94">
        <v>20</v>
      </c>
      <c r="E12" s="112">
        <f t="shared" si="0"/>
        <v>62.800000000000004</v>
      </c>
      <c r="F12" s="100">
        <v>6</v>
      </c>
      <c r="G12" s="100">
        <v>3</v>
      </c>
      <c r="H12" s="100" t="s">
        <v>87</v>
      </c>
      <c r="I12" s="101" t="s">
        <v>183</v>
      </c>
    </row>
    <row r="13" spans="1:9" s="97" customFormat="1" ht="15" customHeight="1">
      <c r="A13" s="98">
        <v>7</v>
      </c>
      <c r="B13" s="195" t="s">
        <v>103</v>
      </c>
      <c r="C13" s="195"/>
      <c r="D13" s="94">
        <v>45</v>
      </c>
      <c r="E13" s="112">
        <f t="shared" si="0"/>
        <v>141.30000000000001</v>
      </c>
      <c r="F13" s="100">
        <v>11</v>
      </c>
      <c r="G13" s="100">
        <v>3</v>
      </c>
      <c r="H13" s="100" t="s">
        <v>88</v>
      </c>
      <c r="I13" s="101" t="s">
        <v>184</v>
      </c>
    </row>
    <row r="14" spans="1:9" s="97" customFormat="1" ht="15" customHeight="1">
      <c r="A14" s="98">
        <v>8</v>
      </c>
      <c r="B14" s="195" t="s">
        <v>104</v>
      </c>
      <c r="C14" s="195"/>
      <c r="D14" s="94">
        <v>45</v>
      </c>
      <c r="E14" s="112">
        <f t="shared" si="0"/>
        <v>141.30000000000001</v>
      </c>
      <c r="F14" s="100">
        <v>9</v>
      </c>
      <c r="G14" s="100">
        <v>3</v>
      </c>
      <c r="H14" s="100" t="s">
        <v>87</v>
      </c>
      <c r="I14" s="101" t="s">
        <v>185</v>
      </c>
    </row>
    <row r="15" spans="1:9" s="97" customFormat="1" ht="15" customHeight="1">
      <c r="A15" s="98">
        <v>9</v>
      </c>
      <c r="B15" s="195" t="s">
        <v>103</v>
      </c>
      <c r="C15" s="195"/>
      <c r="D15" s="109">
        <v>45</v>
      </c>
      <c r="E15" s="112">
        <f t="shared" si="0"/>
        <v>141.30000000000001</v>
      </c>
      <c r="F15" s="110">
        <v>11</v>
      </c>
      <c r="G15" s="110">
        <v>3</v>
      </c>
      <c r="H15" s="100" t="s">
        <v>88</v>
      </c>
      <c r="I15" s="111"/>
    </row>
    <row r="16" spans="1:9" s="97" customFormat="1" ht="15" customHeight="1">
      <c r="A16" s="98">
        <v>10</v>
      </c>
      <c r="B16" s="195" t="s">
        <v>105</v>
      </c>
      <c r="C16" s="195"/>
      <c r="D16" s="109">
        <v>40</v>
      </c>
      <c r="E16" s="112">
        <f t="shared" si="0"/>
        <v>125.60000000000001</v>
      </c>
      <c r="F16" s="110">
        <v>9</v>
      </c>
      <c r="G16" s="110">
        <v>2</v>
      </c>
      <c r="H16" s="100" t="s">
        <v>88</v>
      </c>
      <c r="I16" s="111" t="s">
        <v>186</v>
      </c>
    </row>
    <row r="17" spans="1:9" s="97" customFormat="1" ht="15" customHeight="1">
      <c r="A17" s="98">
        <v>11</v>
      </c>
      <c r="B17" s="195" t="s">
        <v>106</v>
      </c>
      <c r="C17" s="195"/>
      <c r="D17" s="109">
        <v>46</v>
      </c>
      <c r="E17" s="112">
        <f t="shared" si="0"/>
        <v>144.44</v>
      </c>
      <c r="F17" s="110">
        <v>12</v>
      </c>
      <c r="G17" s="110">
        <v>2</v>
      </c>
      <c r="H17" s="102" t="s">
        <v>89</v>
      </c>
      <c r="I17" s="111" t="s">
        <v>187</v>
      </c>
    </row>
    <row r="18" spans="1:9" s="97" customFormat="1" ht="15" customHeight="1">
      <c r="A18" s="98">
        <v>12</v>
      </c>
      <c r="B18" s="195" t="s">
        <v>106</v>
      </c>
      <c r="C18" s="195"/>
      <c r="D18" s="109">
        <v>30</v>
      </c>
      <c r="E18" s="112">
        <f t="shared" si="0"/>
        <v>94.2</v>
      </c>
      <c r="F18" s="110">
        <v>10</v>
      </c>
      <c r="G18" s="110">
        <v>2</v>
      </c>
      <c r="H18" s="102" t="s">
        <v>89</v>
      </c>
      <c r="I18" s="111" t="s">
        <v>187</v>
      </c>
    </row>
    <row r="19" spans="1:9" s="97" customFormat="1" ht="15" customHeight="1">
      <c r="A19" s="98">
        <v>13</v>
      </c>
      <c r="B19" s="195" t="s">
        <v>100</v>
      </c>
      <c r="C19" s="195"/>
      <c r="D19" s="109">
        <v>55</v>
      </c>
      <c r="E19" s="112">
        <f t="shared" si="0"/>
        <v>172.70000000000002</v>
      </c>
      <c r="F19" s="110">
        <v>11</v>
      </c>
      <c r="G19" s="110">
        <v>3</v>
      </c>
      <c r="H19" s="100" t="s">
        <v>88</v>
      </c>
      <c r="I19" s="111" t="s">
        <v>188</v>
      </c>
    </row>
    <row r="20" spans="1:9" s="97" customFormat="1" ht="15" customHeight="1">
      <c r="A20" s="103">
        <v>14</v>
      </c>
      <c r="B20" s="196" t="s">
        <v>106</v>
      </c>
      <c r="C20" s="196"/>
      <c r="D20" s="104">
        <v>46</v>
      </c>
      <c r="E20" s="116">
        <f t="shared" si="0"/>
        <v>144.44</v>
      </c>
      <c r="F20" s="105">
        <v>12</v>
      </c>
      <c r="G20" s="105">
        <v>2</v>
      </c>
      <c r="H20" s="171" t="s">
        <v>89</v>
      </c>
      <c r="I20" s="106"/>
    </row>
    <row r="22" spans="1:9" ht="15">
      <c r="A22" s="107" t="s">
        <v>90</v>
      </c>
    </row>
    <row r="23" spans="1:9" ht="15">
      <c r="A23" s="108" t="s">
        <v>84</v>
      </c>
    </row>
    <row r="24" spans="1:9">
      <c r="A24" s="94">
        <v>1</v>
      </c>
      <c r="B24" s="99" t="s">
        <v>91</v>
      </c>
    </row>
    <row r="25" spans="1:9">
      <c r="A25" s="94">
        <v>2</v>
      </c>
      <c r="B25" s="99" t="s">
        <v>92</v>
      </c>
    </row>
    <row r="26" spans="1:9">
      <c r="A26" s="94">
        <v>3</v>
      </c>
      <c r="B26" s="99" t="s">
        <v>93</v>
      </c>
    </row>
    <row r="27" spans="1:9">
      <c r="A27" s="94">
        <v>4</v>
      </c>
      <c r="B27" s="99" t="s">
        <v>94</v>
      </c>
    </row>
    <row r="28" spans="1:9">
      <c r="A28" s="94">
        <v>5</v>
      </c>
      <c r="B28" s="99" t="s">
        <v>95</v>
      </c>
    </row>
    <row r="30" spans="1:9" ht="15">
      <c r="A30" s="108" t="s">
        <v>85</v>
      </c>
    </row>
    <row r="32" spans="1:9">
      <c r="A32" s="94" t="s">
        <v>88</v>
      </c>
      <c r="B32" s="99" t="s">
        <v>96</v>
      </c>
    </row>
    <row r="33" spans="1:2">
      <c r="A33" s="94" t="s">
        <v>97</v>
      </c>
      <c r="B33" s="99" t="s">
        <v>98</v>
      </c>
    </row>
    <row r="34" spans="1:2">
      <c r="A34" s="94" t="s">
        <v>87</v>
      </c>
      <c r="B34" s="99" t="s">
        <v>99</v>
      </c>
    </row>
    <row r="35" spans="1:2">
      <c r="A35" s="117" t="s">
        <v>108</v>
      </c>
      <c r="B35" s="99" t="s">
        <v>109</v>
      </c>
    </row>
  </sheetData>
  <mergeCells count="15">
    <mergeCell ref="B20:C20"/>
    <mergeCell ref="B12:C12"/>
    <mergeCell ref="B13:C13"/>
    <mergeCell ref="B14:C14"/>
    <mergeCell ref="B6:C6"/>
    <mergeCell ref="B7:C7"/>
    <mergeCell ref="B8:C8"/>
    <mergeCell ref="B9:C9"/>
    <mergeCell ref="B10:C10"/>
    <mergeCell ref="B11:C11"/>
    <mergeCell ref="B19:C19"/>
    <mergeCell ref="B15:C15"/>
    <mergeCell ref="B16:C16"/>
    <mergeCell ref="B17:C17"/>
    <mergeCell ref="B18:C18"/>
  </mergeCells>
  <pageMargins left="0.7" right="0.48" top="0.47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-0.499984740745262"/>
  </sheetPr>
  <dimension ref="A3:F25"/>
  <sheetViews>
    <sheetView workbookViewId="0">
      <selection activeCell="F32" sqref="F32"/>
    </sheetView>
  </sheetViews>
  <sheetFormatPr defaultRowHeight="12.75"/>
  <cols>
    <col min="1" max="1" width="3.42578125" customWidth="1"/>
    <col min="2" max="2" width="30" customWidth="1"/>
    <col min="3" max="3" width="3.42578125" customWidth="1"/>
    <col min="4" max="6" width="7.7109375" customWidth="1"/>
  </cols>
  <sheetData>
    <row r="3" spans="1:6" ht="13.5">
      <c r="A3" s="50"/>
      <c r="B3" s="14"/>
    </row>
    <row r="4" spans="1:6" ht="14.25" thickBot="1">
      <c r="A4" s="187" t="s">
        <v>38</v>
      </c>
      <c r="B4" s="188"/>
      <c r="C4" s="180"/>
      <c r="D4" s="181" t="s">
        <v>216</v>
      </c>
      <c r="E4" s="181" t="s">
        <v>217</v>
      </c>
      <c r="F4" s="181" t="s">
        <v>218</v>
      </c>
    </row>
    <row r="5" spans="1:6" ht="14.25" thickBot="1">
      <c r="A5" s="200" t="s">
        <v>201</v>
      </c>
      <c r="B5" s="201"/>
      <c r="C5" s="184" t="s">
        <v>7</v>
      </c>
      <c r="D5" s="185">
        <f>SUM(D6:D11)</f>
        <v>8</v>
      </c>
      <c r="E5" s="185">
        <f>SUM(E6:E11)</f>
        <v>7</v>
      </c>
      <c r="F5" s="186">
        <f>SUM(F6:F11)</f>
        <v>15</v>
      </c>
    </row>
    <row r="6" spans="1:6" ht="13.5">
      <c r="A6" s="182">
        <v>1</v>
      </c>
      <c r="B6" s="189" t="s">
        <v>190</v>
      </c>
      <c r="C6" s="182" t="s">
        <v>7</v>
      </c>
      <c r="D6" s="183">
        <v>4</v>
      </c>
      <c r="E6" s="183">
        <v>2</v>
      </c>
      <c r="F6" s="183">
        <f>D6+E6</f>
        <v>6</v>
      </c>
    </row>
    <row r="7" spans="1:6" ht="13.5">
      <c r="A7" s="176">
        <v>2</v>
      </c>
      <c r="B7" s="190" t="s">
        <v>191</v>
      </c>
      <c r="C7" s="176" t="s">
        <v>7</v>
      </c>
      <c r="D7" s="174">
        <v>1</v>
      </c>
      <c r="E7" s="174"/>
      <c r="F7" s="174">
        <f t="shared" ref="F7:F25" si="0">D7+E7</f>
        <v>1</v>
      </c>
    </row>
    <row r="8" spans="1:6" ht="13.5">
      <c r="A8" s="176">
        <v>3</v>
      </c>
      <c r="B8" s="190" t="s">
        <v>192</v>
      </c>
      <c r="C8" s="176" t="s">
        <v>7</v>
      </c>
      <c r="D8" s="174">
        <v>1</v>
      </c>
      <c r="E8" s="174">
        <v>1</v>
      </c>
      <c r="F8" s="174">
        <f t="shared" si="0"/>
        <v>2</v>
      </c>
    </row>
    <row r="9" spans="1:6" ht="13.5">
      <c r="A9" s="176">
        <v>4</v>
      </c>
      <c r="B9" s="190" t="s">
        <v>193</v>
      </c>
      <c r="C9" s="176" t="s">
        <v>7</v>
      </c>
      <c r="D9" s="174">
        <v>1</v>
      </c>
      <c r="E9" s="174"/>
      <c r="F9" s="174">
        <f t="shared" si="0"/>
        <v>1</v>
      </c>
    </row>
    <row r="10" spans="1:6" ht="13.5">
      <c r="A10" s="176" t="s">
        <v>147</v>
      </c>
      <c r="B10" s="190" t="s">
        <v>194</v>
      </c>
      <c r="C10" s="177" t="s">
        <v>7</v>
      </c>
      <c r="D10" s="175">
        <v>1</v>
      </c>
      <c r="E10" s="175"/>
      <c r="F10" s="174">
        <f t="shared" si="0"/>
        <v>1</v>
      </c>
    </row>
    <row r="11" spans="1:6" ht="14.25" thickBot="1">
      <c r="A11" s="193">
        <v>5</v>
      </c>
      <c r="B11" s="191" t="s">
        <v>195</v>
      </c>
      <c r="C11" s="177" t="s">
        <v>7</v>
      </c>
      <c r="D11" s="175"/>
      <c r="E11" s="175">
        <v>4</v>
      </c>
      <c r="F11" s="175">
        <f t="shared" si="0"/>
        <v>4</v>
      </c>
    </row>
    <row r="12" spans="1:6" ht="14.25" thickBot="1">
      <c r="A12" s="200" t="s">
        <v>141</v>
      </c>
      <c r="B12" s="201"/>
      <c r="C12" s="184" t="s">
        <v>7</v>
      </c>
      <c r="D12" s="185">
        <f>SUM(D13:D16)</f>
        <v>38</v>
      </c>
      <c r="E12" s="185">
        <f>SUM(E13:E16)</f>
        <v>34</v>
      </c>
      <c r="F12" s="186">
        <f t="shared" si="0"/>
        <v>72</v>
      </c>
    </row>
    <row r="13" spans="1:6" ht="11.1" customHeight="1">
      <c r="A13" s="192">
        <v>6</v>
      </c>
      <c r="B13" s="37" t="s">
        <v>199</v>
      </c>
      <c r="C13" s="182" t="s">
        <v>7</v>
      </c>
      <c r="D13" s="183">
        <v>32</v>
      </c>
      <c r="E13" s="183">
        <v>26</v>
      </c>
      <c r="F13" s="183">
        <f t="shared" si="0"/>
        <v>58</v>
      </c>
    </row>
    <row r="14" spans="1:6" ht="13.5">
      <c r="A14" s="176">
        <v>7</v>
      </c>
      <c r="B14" s="190" t="s">
        <v>198</v>
      </c>
      <c r="C14" s="176" t="s">
        <v>7</v>
      </c>
      <c r="D14" s="174">
        <v>2</v>
      </c>
      <c r="E14" s="174"/>
      <c r="F14" s="174">
        <f t="shared" si="0"/>
        <v>2</v>
      </c>
    </row>
    <row r="15" spans="1:6" ht="13.5">
      <c r="A15" s="176">
        <v>8</v>
      </c>
      <c r="B15" s="190" t="s">
        <v>197</v>
      </c>
      <c r="C15" s="176" t="s">
        <v>7</v>
      </c>
      <c r="D15" s="174">
        <v>3</v>
      </c>
      <c r="E15" s="174">
        <v>8</v>
      </c>
      <c r="F15" s="174">
        <f t="shared" si="0"/>
        <v>11</v>
      </c>
    </row>
    <row r="16" spans="1:6" ht="14.25" thickBot="1">
      <c r="A16" s="193" t="s">
        <v>121</v>
      </c>
      <c r="B16" s="191" t="s">
        <v>196</v>
      </c>
      <c r="C16" s="177" t="s">
        <v>7</v>
      </c>
      <c r="D16" s="175">
        <v>1</v>
      </c>
      <c r="E16" s="175"/>
      <c r="F16" s="175">
        <f t="shared" si="0"/>
        <v>1</v>
      </c>
    </row>
    <row r="17" spans="1:6" ht="14.25" thickBot="1">
      <c r="A17" s="200" t="s">
        <v>142</v>
      </c>
      <c r="B17" s="201"/>
      <c r="C17" s="184" t="s">
        <v>7</v>
      </c>
      <c r="D17" s="185">
        <f>SUM(D18:D25)</f>
        <v>133</v>
      </c>
      <c r="E17" s="185">
        <f>SUM(E18:E25)</f>
        <v>85</v>
      </c>
      <c r="F17" s="186">
        <f>SUM(F18:F25)</f>
        <v>218</v>
      </c>
    </row>
    <row r="18" spans="1:6" ht="11.1" customHeight="1">
      <c r="A18" s="192">
        <v>9</v>
      </c>
      <c r="B18" s="189" t="s">
        <v>75</v>
      </c>
      <c r="C18" s="182" t="s">
        <v>7</v>
      </c>
      <c r="D18" s="183">
        <v>6</v>
      </c>
      <c r="E18" s="183"/>
      <c r="F18" s="183">
        <f t="shared" si="0"/>
        <v>6</v>
      </c>
    </row>
    <row r="19" spans="1:6" ht="13.5">
      <c r="A19" s="176">
        <v>10</v>
      </c>
      <c r="B19" s="190" t="s">
        <v>76</v>
      </c>
      <c r="C19" s="176" t="s">
        <v>7</v>
      </c>
      <c r="D19" s="174">
        <v>13</v>
      </c>
      <c r="E19" s="174"/>
      <c r="F19" s="174">
        <f t="shared" si="0"/>
        <v>13</v>
      </c>
    </row>
    <row r="20" spans="1:6" ht="13.5">
      <c r="A20" s="176">
        <v>11</v>
      </c>
      <c r="B20" s="190" t="s">
        <v>77</v>
      </c>
      <c r="C20" s="176" t="s">
        <v>7</v>
      </c>
      <c r="D20" s="174">
        <v>18</v>
      </c>
      <c r="E20" s="174"/>
      <c r="F20" s="174">
        <f t="shared" si="0"/>
        <v>18</v>
      </c>
    </row>
    <row r="21" spans="1:6" ht="13.5">
      <c r="A21" s="176">
        <v>12</v>
      </c>
      <c r="B21" s="190" t="s">
        <v>78</v>
      </c>
      <c r="C21" s="176" t="s">
        <v>7</v>
      </c>
      <c r="D21" s="174">
        <v>30</v>
      </c>
      <c r="E21" s="174">
        <v>20</v>
      </c>
      <c r="F21" s="174">
        <f t="shared" si="0"/>
        <v>50</v>
      </c>
    </row>
    <row r="22" spans="1:6" ht="13.5">
      <c r="A22" s="176">
        <v>13</v>
      </c>
      <c r="B22" s="190" t="s">
        <v>68</v>
      </c>
      <c r="C22" s="176" t="s">
        <v>7</v>
      </c>
      <c r="D22" s="174"/>
      <c r="E22" s="174">
        <v>33</v>
      </c>
      <c r="F22" s="174">
        <f t="shared" si="0"/>
        <v>33</v>
      </c>
    </row>
    <row r="23" spans="1:6" ht="13.5">
      <c r="A23" s="176">
        <v>14</v>
      </c>
      <c r="B23" s="190" t="s">
        <v>79</v>
      </c>
      <c r="C23" s="176" t="s">
        <v>7</v>
      </c>
      <c r="D23" s="174">
        <v>14</v>
      </c>
      <c r="E23" s="174">
        <v>14</v>
      </c>
      <c r="F23" s="174">
        <f t="shared" si="0"/>
        <v>28</v>
      </c>
    </row>
    <row r="24" spans="1:6" ht="13.5">
      <c r="A24" s="176">
        <v>15</v>
      </c>
      <c r="B24" s="190" t="s">
        <v>67</v>
      </c>
      <c r="C24" s="176" t="s">
        <v>7</v>
      </c>
      <c r="D24" s="174">
        <v>10</v>
      </c>
      <c r="E24" s="174"/>
      <c r="F24" s="174">
        <f t="shared" si="0"/>
        <v>10</v>
      </c>
    </row>
    <row r="25" spans="1:6" ht="13.5">
      <c r="A25" s="193">
        <v>16</v>
      </c>
      <c r="B25" s="194" t="s">
        <v>66</v>
      </c>
      <c r="C25" s="178" t="s">
        <v>7</v>
      </c>
      <c r="D25" s="179">
        <v>42</v>
      </c>
      <c r="E25" s="179">
        <v>18</v>
      </c>
      <c r="F25" s="179">
        <f t="shared" si="0"/>
        <v>60</v>
      </c>
    </row>
  </sheetData>
  <mergeCells count="3">
    <mergeCell ref="A12:B12"/>
    <mergeCell ref="A17:B17"/>
    <mergeCell ref="A5:B5"/>
  </mergeCells>
  <pageMargins left="0.7" right="0.7" top="0.78740157499999996" bottom="0.78740157499999996" header="0.3" footer="0.3"/>
  <pageSetup paperSize="9" orientation="portrait" horizontalDpi="300" verticalDpi="300" r:id="rId1"/>
  <ignoredErrors>
    <ignoredError sqref="F1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N582"/>
  <sheetViews>
    <sheetView tabSelected="1" workbookViewId="0">
      <selection activeCell="L30" sqref="L30"/>
    </sheetView>
  </sheetViews>
  <sheetFormatPr defaultRowHeight="12.75"/>
  <cols>
    <col min="1" max="1" width="4.140625" style="68" customWidth="1"/>
    <col min="2" max="2" width="8.7109375" style="68" customWidth="1"/>
    <col min="3" max="3" width="44.42578125" style="68" customWidth="1"/>
    <col min="4" max="4" width="4.140625" style="69" customWidth="1"/>
    <col min="5" max="5" width="6.42578125" style="70" customWidth="1"/>
    <col min="6" max="6" width="7.5703125" style="71" customWidth="1"/>
    <col min="7" max="7" width="7.85546875" style="71" customWidth="1"/>
    <col min="8" max="8" width="10.7109375" style="72" customWidth="1"/>
    <col min="9" max="16384" width="9.140625" style="68"/>
  </cols>
  <sheetData>
    <row r="1" spans="1:10" ht="14.45" customHeight="1">
      <c r="B1" s="202" t="s">
        <v>204</v>
      </c>
      <c r="C1" s="202"/>
      <c r="D1" s="202"/>
      <c r="E1" s="202"/>
      <c r="F1" s="202"/>
      <c r="G1" s="202"/>
      <c r="H1" s="202"/>
    </row>
    <row r="2" spans="1:10" s="1" customFormat="1" ht="19.350000000000001" customHeight="1">
      <c r="A2" s="203" t="s">
        <v>219</v>
      </c>
      <c r="B2" s="203"/>
      <c r="C2" s="203"/>
    </row>
    <row r="3" spans="1:10" s="1" customFormat="1" ht="6.6" customHeight="1"/>
    <row r="4" spans="1:10" s="2" customFormat="1" ht="12.75" customHeight="1">
      <c r="A4" s="204" t="s">
        <v>48</v>
      </c>
      <c r="B4" s="204"/>
      <c r="C4" s="204"/>
      <c r="D4" s="4"/>
      <c r="E4" s="5"/>
      <c r="F4" s="6"/>
      <c r="G4" s="6"/>
    </row>
    <row r="5" spans="1:10" s="2" customFormat="1" ht="12.75" customHeight="1">
      <c r="A5" s="204" t="s">
        <v>0</v>
      </c>
      <c r="B5" s="204"/>
      <c r="C5" s="204"/>
      <c r="D5" s="4"/>
      <c r="E5" s="5"/>
      <c r="F5" s="6"/>
      <c r="G5" s="6"/>
    </row>
    <row r="6" spans="1:10" s="2" customFormat="1" ht="6.2" customHeight="1">
      <c r="C6" s="3"/>
      <c r="D6" s="4"/>
      <c r="E6" s="5"/>
      <c r="F6" s="6"/>
      <c r="G6" s="6"/>
    </row>
    <row r="7" spans="1:10" s="12" customFormat="1">
      <c r="A7" s="164"/>
      <c r="B7" s="165" t="s">
        <v>69</v>
      </c>
      <c r="C7" s="130"/>
      <c r="D7" s="131"/>
      <c r="E7" s="132"/>
      <c r="F7" s="133"/>
      <c r="G7" s="133"/>
      <c r="H7" s="134"/>
    </row>
    <row r="8" spans="1:10" s="12" customFormat="1">
      <c r="A8" s="136"/>
      <c r="B8" s="119" t="s">
        <v>175</v>
      </c>
      <c r="C8" s="7"/>
      <c r="D8" s="8"/>
      <c r="E8" s="9"/>
      <c r="F8" s="13">
        <f>SUM(F9:F10)</f>
        <v>695</v>
      </c>
      <c r="G8" s="10" t="s">
        <v>1</v>
      </c>
      <c r="H8" s="11"/>
      <c r="I8" s="13"/>
      <c r="J8" s="13"/>
    </row>
    <row r="9" spans="1:10" s="12" customFormat="1">
      <c r="A9" s="136"/>
      <c r="B9" s="119" t="s">
        <v>158</v>
      </c>
      <c r="F9" s="13">
        <v>131</v>
      </c>
      <c r="G9" s="10" t="s">
        <v>1</v>
      </c>
      <c r="H9" s="11"/>
      <c r="I9" s="13"/>
      <c r="J9" s="13"/>
    </row>
    <row r="10" spans="1:10" s="12" customFormat="1">
      <c r="A10" s="136"/>
      <c r="B10" s="119" t="s">
        <v>159</v>
      </c>
      <c r="F10" s="13">
        <v>564</v>
      </c>
      <c r="G10" s="10" t="s">
        <v>1</v>
      </c>
      <c r="H10" s="11"/>
      <c r="I10" s="13"/>
      <c r="J10" s="13"/>
    </row>
    <row r="11" spans="1:10" s="12" customFormat="1" ht="4.1500000000000004" customHeight="1">
      <c r="A11" s="136"/>
      <c r="B11" s="119"/>
      <c r="D11" s="8"/>
      <c r="F11" s="13"/>
      <c r="G11" s="10"/>
      <c r="H11" s="11"/>
      <c r="I11" s="13"/>
      <c r="J11" s="13"/>
    </row>
    <row r="12" spans="1:10" s="12" customFormat="1">
      <c r="A12" s="136"/>
      <c r="B12" s="135" t="s">
        <v>47</v>
      </c>
      <c r="D12" s="8"/>
      <c r="F12" s="13"/>
      <c r="G12" s="10"/>
      <c r="H12" s="11"/>
      <c r="I12" s="13"/>
      <c r="J12" s="13"/>
    </row>
    <row r="13" spans="1:10" s="12" customFormat="1">
      <c r="A13" s="136"/>
      <c r="B13" s="119" t="s">
        <v>63</v>
      </c>
      <c r="D13" s="8"/>
      <c r="F13" s="13">
        <f>E75</f>
        <v>8</v>
      </c>
      <c r="G13" s="10" t="s">
        <v>7</v>
      </c>
      <c r="H13" s="11"/>
      <c r="I13" s="13"/>
      <c r="J13" s="13"/>
    </row>
    <row r="14" spans="1:10" s="12" customFormat="1">
      <c r="A14" s="136"/>
      <c r="B14" s="119" t="s">
        <v>176</v>
      </c>
      <c r="D14" s="8"/>
      <c r="F14" s="13">
        <f>E81</f>
        <v>41</v>
      </c>
      <c r="G14" s="10" t="s">
        <v>7</v>
      </c>
      <c r="H14" s="11"/>
      <c r="I14" s="13"/>
      <c r="J14" s="13"/>
    </row>
    <row r="15" spans="1:10" s="12" customFormat="1">
      <c r="A15" s="136"/>
      <c r="B15" s="119" t="s">
        <v>177</v>
      </c>
      <c r="D15" s="8"/>
      <c r="F15" s="9">
        <f>E90</f>
        <v>133</v>
      </c>
      <c r="G15" s="10" t="s">
        <v>7</v>
      </c>
      <c r="H15" s="11"/>
      <c r="I15" s="9"/>
      <c r="J15" s="9"/>
    </row>
    <row r="16" spans="1:10" s="12" customFormat="1" ht="4.1500000000000004" customHeight="1">
      <c r="A16" s="136"/>
      <c r="B16" s="119"/>
      <c r="D16" s="8"/>
      <c r="F16" s="9"/>
      <c r="G16" s="10"/>
      <c r="H16" s="11"/>
      <c r="I16" s="9"/>
      <c r="J16" s="9"/>
    </row>
    <row r="17" spans="1:10" s="12" customFormat="1">
      <c r="A17" s="136"/>
      <c r="B17" s="135" t="s">
        <v>46</v>
      </c>
      <c r="D17" s="8"/>
      <c r="F17" s="9"/>
      <c r="G17" s="10"/>
      <c r="H17" s="11"/>
      <c r="I17" s="9"/>
      <c r="J17" s="9"/>
    </row>
    <row r="18" spans="1:10" s="12" customFormat="1">
      <c r="A18" s="136"/>
      <c r="B18" s="119" t="s">
        <v>113</v>
      </c>
      <c r="D18" s="8"/>
      <c r="F18" s="9">
        <v>1</v>
      </c>
      <c r="G18" s="10" t="s">
        <v>7</v>
      </c>
      <c r="H18" s="11"/>
      <c r="I18" s="9"/>
      <c r="J18" s="9"/>
    </row>
    <row r="19" spans="1:10" s="12" customFormat="1">
      <c r="A19" s="136"/>
      <c r="B19" s="119" t="s">
        <v>114</v>
      </c>
      <c r="D19" s="8"/>
      <c r="F19" s="13">
        <v>1</v>
      </c>
      <c r="G19" s="10" t="s">
        <v>7</v>
      </c>
      <c r="H19" s="11"/>
      <c r="I19" s="13"/>
      <c r="J19" s="13"/>
    </row>
    <row r="20" spans="1:10" s="12" customFormat="1">
      <c r="A20" s="136"/>
      <c r="B20" s="119" t="s">
        <v>178</v>
      </c>
      <c r="D20" s="8"/>
      <c r="F20" s="9">
        <f>E30</f>
        <v>17</v>
      </c>
      <c r="G20" s="10" t="s">
        <v>1</v>
      </c>
      <c r="H20" s="11"/>
      <c r="I20" s="9"/>
      <c r="J20" s="9"/>
    </row>
    <row r="21" spans="1:10" s="14" customFormat="1" ht="13.5">
      <c r="A21" s="137"/>
      <c r="B21" s="138" t="s">
        <v>115</v>
      </c>
      <c r="C21" s="124"/>
      <c r="D21" s="125"/>
      <c r="E21" s="126"/>
      <c r="F21" s="127">
        <f>E34</f>
        <v>3</v>
      </c>
      <c r="G21" s="128" t="s">
        <v>7</v>
      </c>
      <c r="H21" s="129"/>
      <c r="I21" s="9"/>
      <c r="J21" s="9"/>
    </row>
    <row r="22" spans="1:10" s="14" customFormat="1" ht="13.5">
      <c r="B22" s="119"/>
      <c r="C22" s="15"/>
      <c r="D22" s="16"/>
      <c r="E22" s="17"/>
      <c r="F22" s="9"/>
      <c r="G22" s="10"/>
    </row>
    <row r="23" spans="1:10" s="14" customFormat="1" ht="15" customHeight="1">
      <c r="A23" s="139" t="s">
        <v>56</v>
      </c>
      <c r="B23" s="139" t="s">
        <v>124</v>
      </c>
      <c r="C23" s="139" t="s">
        <v>125</v>
      </c>
      <c r="D23" s="140" t="s">
        <v>126</v>
      </c>
      <c r="E23" s="139" t="s">
        <v>127</v>
      </c>
      <c r="F23" s="141" t="s">
        <v>128</v>
      </c>
      <c r="G23" s="141" t="s">
        <v>129</v>
      </c>
      <c r="H23" s="139"/>
    </row>
    <row r="24" spans="1:10" s="14" customFormat="1" ht="13.9" customHeight="1">
      <c r="A24" s="205" t="s">
        <v>46</v>
      </c>
      <c r="B24" s="206"/>
      <c r="C24" s="206"/>
      <c r="D24" s="160"/>
      <c r="E24" s="161"/>
      <c r="F24" s="162"/>
      <c r="G24" s="162"/>
      <c r="H24" s="158"/>
    </row>
    <row r="25" spans="1:10" s="14" customFormat="1" ht="12.75" customHeight="1">
      <c r="A25" s="207" t="s">
        <v>64</v>
      </c>
      <c r="B25" s="208"/>
      <c r="C25" s="209"/>
      <c r="D25" s="23"/>
      <c r="E25" s="31"/>
      <c r="F25" s="25"/>
      <c r="G25" s="25"/>
      <c r="H25" s="26"/>
    </row>
    <row r="26" spans="1:10" s="14" customFormat="1" ht="13.5">
      <c r="A26" s="39">
        <v>1</v>
      </c>
      <c r="B26" s="23" t="s">
        <v>143</v>
      </c>
      <c r="C26" s="22" t="s">
        <v>116</v>
      </c>
      <c r="D26" s="23" t="s">
        <v>7</v>
      </c>
      <c r="E26" s="24">
        <v>1</v>
      </c>
      <c r="F26" s="25">
        <v>0</v>
      </c>
      <c r="G26" s="25">
        <f>+E26*F26</f>
        <v>0</v>
      </c>
      <c r="H26" s="26"/>
    </row>
    <row r="27" spans="1:10" s="14" customFormat="1" ht="12.75" customHeight="1">
      <c r="A27" s="39">
        <v>2</v>
      </c>
      <c r="B27" s="23" t="s">
        <v>144</v>
      </c>
      <c r="C27" s="22" t="s">
        <v>149</v>
      </c>
      <c r="D27" s="23" t="s">
        <v>7</v>
      </c>
      <c r="E27" s="24">
        <v>1</v>
      </c>
      <c r="F27" s="25">
        <v>0</v>
      </c>
      <c r="G27" s="25">
        <f>+E27*F27</f>
        <v>0</v>
      </c>
      <c r="H27" s="26"/>
    </row>
    <row r="28" spans="1:10" s="14" customFormat="1" ht="12.75" customHeight="1">
      <c r="A28" s="39">
        <v>3</v>
      </c>
      <c r="B28" s="23" t="s">
        <v>57</v>
      </c>
      <c r="C28" s="22" t="s">
        <v>65</v>
      </c>
      <c r="D28" s="23" t="s">
        <v>7</v>
      </c>
      <c r="E28" s="24">
        <v>1</v>
      </c>
      <c r="F28" s="25">
        <v>0</v>
      </c>
      <c r="G28" s="25">
        <f>+E28*F28</f>
        <v>0</v>
      </c>
      <c r="H28" s="26"/>
    </row>
    <row r="29" spans="1:10" s="14" customFormat="1" ht="13.5">
      <c r="A29" s="39">
        <v>4</v>
      </c>
      <c r="B29" s="23" t="s">
        <v>118</v>
      </c>
      <c r="C29" s="22" t="s">
        <v>119</v>
      </c>
      <c r="D29" s="23" t="s">
        <v>7</v>
      </c>
      <c r="E29" s="24">
        <v>1</v>
      </c>
      <c r="F29" s="25">
        <v>0</v>
      </c>
      <c r="G29" s="25">
        <f>+E29*F29</f>
        <v>0</v>
      </c>
      <c r="H29" s="26"/>
    </row>
    <row r="30" spans="1:10" s="14" customFormat="1" ht="27" customHeight="1">
      <c r="A30" s="39">
        <v>5</v>
      </c>
      <c r="B30" s="159" t="s">
        <v>59</v>
      </c>
      <c r="C30" s="30" t="s">
        <v>145</v>
      </c>
      <c r="D30" s="23" t="s">
        <v>1</v>
      </c>
      <c r="E30" s="24">
        <v>17</v>
      </c>
      <c r="F30" s="25">
        <v>0</v>
      </c>
      <c r="G30" s="25">
        <f>+E30*F30</f>
        <v>0</v>
      </c>
      <c r="H30" s="26"/>
    </row>
    <row r="31" spans="1:10" s="14" customFormat="1" ht="13.5">
      <c r="A31" s="39">
        <v>6</v>
      </c>
      <c r="B31" s="23" t="s">
        <v>44</v>
      </c>
      <c r="C31" s="22" t="s">
        <v>150</v>
      </c>
      <c r="D31" s="23" t="s">
        <v>58</v>
      </c>
      <c r="E31" s="24">
        <v>30</v>
      </c>
      <c r="F31" s="25">
        <v>0</v>
      </c>
      <c r="G31" s="25">
        <f>F31*0.3</f>
        <v>0</v>
      </c>
      <c r="H31" s="26"/>
    </row>
    <row r="32" spans="1:10" s="14" customFormat="1" ht="12.75" customHeight="1">
      <c r="A32" s="210" t="s">
        <v>5</v>
      </c>
      <c r="B32" s="211"/>
      <c r="C32" s="22"/>
      <c r="D32" s="23"/>
      <c r="E32" s="24"/>
      <c r="F32" s="25"/>
      <c r="G32" s="25"/>
      <c r="H32" s="29">
        <f>SUM(G26:G31)</f>
        <v>0</v>
      </c>
    </row>
    <row r="33" spans="1:8" s="14" customFormat="1" ht="12.75" customHeight="1">
      <c r="A33" s="212" t="s">
        <v>55</v>
      </c>
      <c r="B33" s="213"/>
      <c r="C33" s="214"/>
      <c r="D33" s="23"/>
      <c r="E33" s="24"/>
      <c r="F33" s="25"/>
      <c r="G33" s="25"/>
      <c r="H33" s="26"/>
    </row>
    <row r="34" spans="1:8" s="14" customFormat="1" ht="13.5">
      <c r="A34" s="39">
        <v>7</v>
      </c>
      <c r="B34" s="23" t="s">
        <v>146</v>
      </c>
      <c r="C34" s="22" t="s">
        <v>206</v>
      </c>
      <c r="D34" s="23" t="s">
        <v>7</v>
      </c>
      <c r="E34" s="24">
        <v>3</v>
      </c>
      <c r="F34" s="25">
        <v>0</v>
      </c>
      <c r="G34" s="25">
        <f>+E34*F34</f>
        <v>0</v>
      </c>
      <c r="H34" s="26"/>
    </row>
    <row r="35" spans="1:8" s="14" customFormat="1" ht="13.5">
      <c r="A35" s="39">
        <v>8</v>
      </c>
      <c r="B35" s="23" t="s">
        <v>44</v>
      </c>
      <c r="C35" s="22" t="s">
        <v>60</v>
      </c>
      <c r="D35" s="23" t="s">
        <v>58</v>
      </c>
      <c r="E35" s="24">
        <v>30</v>
      </c>
      <c r="F35" s="25">
        <v>0</v>
      </c>
      <c r="G35" s="25">
        <f>F35*0.3</f>
        <v>0</v>
      </c>
      <c r="H35" s="26"/>
    </row>
    <row r="36" spans="1:8" s="14" customFormat="1" ht="12.75" customHeight="1">
      <c r="A36" s="215" t="s">
        <v>5</v>
      </c>
      <c r="B36" s="216"/>
      <c r="C36" s="166"/>
      <c r="D36" s="167"/>
      <c r="E36" s="168"/>
      <c r="F36" s="169"/>
      <c r="G36" s="169"/>
      <c r="H36" s="170">
        <f>SUM(G34:G36)</f>
        <v>0</v>
      </c>
    </row>
    <row r="37" spans="1:8" s="14" customFormat="1" ht="13.5">
      <c r="C37" s="15"/>
      <c r="D37" s="16"/>
      <c r="E37" s="17"/>
      <c r="F37" s="18"/>
      <c r="G37" s="18"/>
    </row>
    <row r="38" spans="1:8" s="14" customFormat="1" ht="12.75" customHeight="1">
      <c r="A38" s="205" t="s">
        <v>2</v>
      </c>
      <c r="B38" s="206"/>
      <c r="C38" s="206"/>
      <c r="D38" s="160"/>
      <c r="E38" s="161"/>
      <c r="F38" s="162"/>
      <c r="G38" s="162"/>
      <c r="H38" s="158"/>
    </row>
    <row r="39" spans="1:8" s="27" customFormat="1" ht="12.75" customHeight="1">
      <c r="A39" s="212" t="s">
        <v>6</v>
      </c>
      <c r="B39" s="213"/>
      <c r="C39" s="214"/>
      <c r="D39" s="23"/>
      <c r="E39" s="24"/>
      <c r="F39" s="25"/>
      <c r="G39" s="25"/>
      <c r="H39" s="26"/>
    </row>
    <row r="40" spans="1:8" s="27" customFormat="1" ht="13.5">
      <c r="A40" s="39">
        <v>9</v>
      </c>
      <c r="B40" s="23" t="s">
        <v>131</v>
      </c>
      <c r="C40" s="22" t="s">
        <v>155</v>
      </c>
      <c r="D40" s="23" t="s">
        <v>7</v>
      </c>
      <c r="E40" s="24">
        <f>E75</f>
        <v>8</v>
      </c>
      <c r="F40" s="25">
        <v>0</v>
      </c>
      <c r="G40" s="25">
        <f>+E40*F40</f>
        <v>0</v>
      </c>
      <c r="H40" s="26"/>
    </row>
    <row r="41" spans="1:8" s="27" customFormat="1" ht="13.5">
      <c r="A41" s="39">
        <v>10</v>
      </c>
      <c r="B41" s="23" t="s">
        <v>44</v>
      </c>
      <c r="C41" s="30" t="s">
        <v>8</v>
      </c>
      <c r="D41" s="23" t="s">
        <v>7</v>
      </c>
      <c r="E41" s="24">
        <f>+E40</f>
        <v>8</v>
      </c>
      <c r="F41" s="25">
        <v>0</v>
      </c>
      <c r="G41" s="25">
        <f t="shared" ref="G41:G51" si="0">+E41*F41</f>
        <v>0</v>
      </c>
      <c r="H41" s="26"/>
    </row>
    <row r="42" spans="1:8" s="27" customFormat="1" ht="13.5">
      <c r="A42" s="39">
        <v>11</v>
      </c>
      <c r="B42" s="23" t="s">
        <v>9</v>
      </c>
      <c r="C42" s="22" t="s">
        <v>10</v>
      </c>
      <c r="D42" s="23" t="s">
        <v>7</v>
      </c>
      <c r="E42" s="24">
        <f>+E40</f>
        <v>8</v>
      </c>
      <c r="F42" s="25">
        <v>0</v>
      </c>
      <c r="G42" s="25">
        <f t="shared" si="0"/>
        <v>0</v>
      </c>
      <c r="H42" s="26"/>
    </row>
    <row r="43" spans="1:8" s="27" customFormat="1" ht="13.5">
      <c r="A43" s="39">
        <v>12</v>
      </c>
      <c r="B43" s="23" t="s">
        <v>134</v>
      </c>
      <c r="C43" s="22" t="s">
        <v>154</v>
      </c>
      <c r="D43" s="23" t="s">
        <v>7</v>
      </c>
      <c r="E43" s="24">
        <f>E40</f>
        <v>8</v>
      </c>
      <c r="F43" s="25">
        <v>0</v>
      </c>
      <c r="G43" s="25">
        <f t="shared" si="0"/>
        <v>0</v>
      </c>
      <c r="H43" s="26"/>
    </row>
    <row r="44" spans="1:8" s="27" customFormat="1" ht="13.5">
      <c r="A44" s="39">
        <v>13</v>
      </c>
      <c r="B44" s="23" t="s">
        <v>151</v>
      </c>
      <c r="C44" s="30" t="s">
        <v>45</v>
      </c>
      <c r="D44" s="23" t="s">
        <v>7</v>
      </c>
      <c r="E44" s="24">
        <f>+E40</f>
        <v>8</v>
      </c>
      <c r="F44" s="25">
        <v>0</v>
      </c>
      <c r="G44" s="25">
        <f t="shared" si="0"/>
        <v>0</v>
      </c>
      <c r="H44" s="26"/>
    </row>
    <row r="45" spans="1:8" s="27" customFormat="1" ht="13.5">
      <c r="A45" s="39">
        <v>14</v>
      </c>
      <c r="B45" s="23" t="s">
        <v>132</v>
      </c>
      <c r="C45" s="30" t="s">
        <v>152</v>
      </c>
      <c r="D45" s="23" t="s">
        <v>7</v>
      </c>
      <c r="E45" s="24">
        <f>E40</f>
        <v>8</v>
      </c>
      <c r="F45" s="25">
        <v>0</v>
      </c>
      <c r="G45" s="25">
        <f t="shared" si="0"/>
        <v>0</v>
      </c>
      <c r="H45" s="26"/>
    </row>
    <row r="46" spans="1:8" s="27" customFormat="1" ht="13.5">
      <c r="A46" s="39">
        <v>15</v>
      </c>
      <c r="B46" s="23" t="s">
        <v>49</v>
      </c>
      <c r="C46" s="30" t="s">
        <v>11</v>
      </c>
      <c r="D46" s="23" t="s">
        <v>7</v>
      </c>
      <c r="E46" s="24">
        <f>+E41</f>
        <v>8</v>
      </c>
      <c r="F46" s="25">
        <v>0</v>
      </c>
      <c r="G46" s="25">
        <f>+E46*F46</f>
        <v>0</v>
      </c>
      <c r="H46" s="26"/>
    </row>
    <row r="47" spans="1:8" s="27" customFormat="1" ht="13.5">
      <c r="A47" s="39">
        <v>16</v>
      </c>
      <c r="B47" s="23" t="s">
        <v>133</v>
      </c>
      <c r="C47" s="30" t="s">
        <v>153</v>
      </c>
      <c r="D47" s="23" t="s">
        <v>7</v>
      </c>
      <c r="E47" s="24">
        <v>5</v>
      </c>
      <c r="F47" s="25">
        <v>0</v>
      </c>
      <c r="G47" s="25">
        <f t="shared" si="0"/>
        <v>0</v>
      </c>
      <c r="H47" s="26"/>
    </row>
    <row r="48" spans="1:8" s="27" customFormat="1" ht="13.5">
      <c r="A48" s="39">
        <v>17</v>
      </c>
      <c r="B48" s="23" t="s">
        <v>135</v>
      </c>
      <c r="C48" s="22" t="s">
        <v>156</v>
      </c>
      <c r="D48" s="23" t="s">
        <v>1</v>
      </c>
      <c r="E48" s="24">
        <f>E42</f>
        <v>8</v>
      </c>
      <c r="F48" s="25">
        <v>0</v>
      </c>
      <c r="G48" s="25">
        <f>+E48*F48</f>
        <v>0</v>
      </c>
      <c r="H48" s="26"/>
    </row>
    <row r="49" spans="1:10" s="27" customFormat="1" ht="13.5">
      <c r="A49" s="39">
        <v>18</v>
      </c>
      <c r="B49" s="23" t="s">
        <v>12</v>
      </c>
      <c r="C49" s="30" t="s">
        <v>13</v>
      </c>
      <c r="D49" s="23" t="s">
        <v>4</v>
      </c>
      <c r="E49" s="31">
        <f>+E40*0.1</f>
        <v>0.8</v>
      </c>
      <c r="F49" s="25">
        <v>0</v>
      </c>
      <c r="G49" s="25">
        <f t="shared" si="0"/>
        <v>0</v>
      </c>
      <c r="H49" s="26"/>
    </row>
    <row r="50" spans="1:10" s="27" customFormat="1" ht="13.5">
      <c r="A50" s="39">
        <v>19</v>
      </c>
      <c r="B50" s="23" t="s">
        <v>50</v>
      </c>
      <c r="C50" s="22" t="s">
        <v>61</v>
      </c>
      <c r="D50" s="23" t="s">
        <v>4</v>
      </c>
      <c r="E50" s="31">
        <f>+E49</f>
        <v>0.8</v>
      </c>
      <c r="F50" s="25">
        <v>0</v>
      </c>
      <c r="G50" s="25">
        <f t="shared" si="0"/>
        <v>0</v>
      </c>
      <c r="H50" s="26"/>
    </row>
    <row r="51" spans="1:10" s="27" customFormat="1" ht="13.5">
      <c r="A51" s="39">
        <v>20</v>
      </c>
      <c r="B51" s="23" t="s">
        <v>51</v>
      </c>
      <c r="C51" s="30" t="s">
        <v>62</v>
      </c>
      <c r="D51" s="23" t="s">
        <v>4</v>
      </c>
      <c r="E51" s="31">
        <f>+E50*3</f>
        <v>2.4000000000000004</v>
      </c>
      <c r="F51" s="25">
        <v>0</v>
      </c>
      <c r="G51" s="25">
        <f t="shared" si="0"/>
        <v>0</v>
      </c>
      <c r="H51" s="26"/>
    </row>
    <row r="52" spans="1:10" s="27" customFormat="1" ht="12.75" customHeight="1">
      <c r="A52" s="207" t="s">
        <v>136</v>
      </c>
      <c r="B52" s="208"/>
      <c r="C52" s="209"/>
      <c r="D52" s="23"/>
      <c r="E52" s="31"/>
      <c r="F52" s="25"/>
      <c r="G52" s="25"/>
      <c r="H52" s="26"/>
      <c r="J52" s="28"/>
    </row>
    <row r="53" spans="1:10" s="27" customFormat="1" ht="13.5">
      <c r="A53" s="39">
        <v>21</v>
      </c>
      <c r="B53" s="23" t="s">
        <v>14</v>
      </c>
      <c r="C53" s="22" t="s">
        <v>15</v>
      </c>
      <c r="D53" s="23" t="s">
        <v>1</v>
      </c>
      <c r="E53" s="120">
        <f>F9</f>
        <v>131</v>
      </c>
      <c r="F53" s="25">
        <v>0</v>
      </c>
      <c r="G53" s="25">
        <f>+E53*F53</f>
        <v>0</v>
      </c>
      <c r="H53" s="26"/>
      <c r="J53" s="28"/>
    </row>
    <row r="54" spans="1:10" s="27" customFormat="1" ht="13.5">
      <c r="A54" s="39">
        <v>22</v>
      </c>
      <c r="B54" s="23" t="s">
        <v>16</v>
      </c>
      <c r="C54" s="22" t="s">
        <v>17</v>
      </c>
      <c r="D54" s="23" t="s">
        <v>1</v>
      </c>
      <c r="E54" s="24">
        <f>+E53</f>
        <v>131</v>
      </c>
      <c r="F54" s="25">
        <v>0</v>
      </c>
      <c r="G54" s="25">
        <f>+E54*F54</f>
        <v>0</v>
      </c>
      <c r="H54" s="26"/>
      <c r="J54" s="28"/>
    </row>
    <row r="55" spans="1:10" s="27" customFormat="1" ht="13.5">
      <c r="A55" s="39">
        <v>23</v>
      </c>
      <c r="B55" s="23" t="s">
        <v>22</v>
      </c>
      <c r="C55" s="22" t="s">
        <v>212</v>
      </c>
      <c r="D55" s="23" t="s">
        <v>1</v>
      </c>
      <c r="E55" s="24">
        <f>+E53</f>
        <v>131</v>
      </c>
      <c r="F55" s="25">
        <v>0</v>
      </c>
      <c r="G55" s="25">
        <f>+E55*F55</f>
        <v>0</v>
      </c>
      <c r="H55" s="26"/>
      <c r="J55" s="28"/>
    </row>
    <row r="56" spans="1:10" s="27" customFormat="1" ht="13.5">
      <c r="A56" s="39">
        <v>24</v>
      </c>
      <c r="B56" s="23" t="s">
        <v>20</v>
      </c>
      <c r="C56" s="22" t="s">
        <v>21</v>
      </c>
      <c r="D56" s="23" t="s">
        <v>1</v>
      </c>
      <c r="E56" s="24">
        <f>+E53*0.1</f>
        <v>13.100000000000001</v>
      </c>
      <c r="F56" s="25">
        <v>0</v>
      </c>
      <c r="G56" s="172">
        <f>+E56*F56</f>
        <v>0</v>
      </c>
      <c r="H56" s="26"/>
      <c r="J56" s="28"/>
    </row>
    <row r="57" spans="1:10" s="27" customFormat="1" ht="13.5">
      <c r="A57" s="39">
        <v>25</v>
      </c>
      <c r="B57" s="23" t="s">
        <v>137</v>
      </c>
      <c r="C57" s="22" t="s">
        <v>171</v>
      </c>
      <c r="D57" s="23" t="s">
        <v>7</v>
      </c>
      <c r="E57" s="24">
        <f>E90</f>
        <v>133</v>
      </c>
      <c r="F57" s="25">
        <v>0</v>
      </c>
      <c r="G57" s="172">
        <f t="shared" ref="G57:G65" si="1">+E57*F57</f>
        <v>0</v>
      </c>
      <c r="H57" s="26"/>
      <c r="J57" s="28"/>
    </row>
    <row r="58" spans="1:10" s="27" customFormat="1" ht="13.5">
      <c r="A58" s="39">
        <v>26</v>
      </c>
      <c r="B58" s="23" t="s">
        <v>24</v>
      </c>
      <c r="C58" s="22" t="s">
        <v>25</v>
      </c>
      <c r="D58" s="23" t="s">
        <v>7</v>
      </c>
      <c r="E58" s="24">
        <f>+E57</f>
        <v>133</v>
      </c>
      <c r="F58" s="25">
        <v>0</v>
      </c>
      <c r="G58" s="172">
        <f t="shared" si="1"/>
        <v>0</v>
      </c>
      <c r="H58" s="26"/>
      <c r="J58" s="28"/>
    </row>
    <row r="59" spans="1:10" s="27" customFormat="1" ht="13.5">
      <c r="A59" s="39">
        <v>27</v>
      </c>
      <c r="B59" s="23" t="s">
        <v>138</v>
      </c>
      <c r="C59" s="22" t="s">
        <v>172</v>
      </c>
      <c r="D59" s="23" t="s">
        <v>7</v>
      </c>
      <c r="E59" s="24">
        <f>E81</f>
        <v>41</v>
      </c>
      <c r="F59" s="25">
        <v>0</v>
      </c>
      <c r="G59" s="172">
        <f t="shared" si="1"/>
        <v>0</v>
      </c>
      <c r="H59" s="26"/>
      <c r="J59" s="28"/>
    </row>
    <row r="60" spans="1:10" s="27" customFormat="1" ht="13.5">
      <c r="A60" s="39">
        <v>28</v>
      </c>
      <c r="B60" s="23" t="s">
        <v>139</v>
      </c>
      <c r="C60" s="22" t="s">
        <v>160</v>
      </c>
      <c r="D60" s="23" t="s">
        <v>7</v>
      </c>
      <c r="E60" s="24">
        <f>+E59</f>
        <v>41</v>
      </c>
      <c r="F60" s="25">
        <v>0</v>
      </c>
      <c r="G60" s="172">
        <f t="shared" si="1"/>
        <v>0</v>
      </c>
      <c r="H60" s="26"/>
      <c r="J60" s="28"/>
    </row>
    <row r="61" spans="1:10" s="27" customFormat="1" ht="13.5">
      <c r="A61" s="39">
        <v>29</v>
      </c>
      <c r="B61" s="23" t="s">
        <v>134</v>
      </c>
      <c r="C61" s="22" t="s">
        <v>154</v>
      </c>
      <c r="D61" s="23" t="s">
        <v>7</v>
      </c>
      <c r="E61" s="24">
        <f>E58+E59</f>
        <v>174</v>
      </c>
      <c r="F61" s="25">
        <v>0</v>
      </c>
      <c r="G61" s="172">
        <f t="shared" si="1"/>
        <v>0</v>
      </c>
      <c r="H61" s="26"/>
      <c r="J61" s="28"/>
    </row>
    <row r="62" spans="1:10" s="27" customFormat="1" ht="13.5">
      <c r="A62" s="39">
        <v>30</v>
      </c>
      <c r="B62" s="23" t="s">
        <v>135</v>
      </c>
      <c r="C62" s="22" t="s">
        <v>156</v>
      </c>
      <c r="D62" s="23" t="s">
        <v>1</v>
      </c>
      <c r="E62" s="24">
        <f>E53</f>
        <v>131</v>
      </c>
      <c r="F62" s="25">
        <v>0</v>
      </c>
      <c r="G62" s="172">
        <f t="shared" si="1"/>
        <v>0</v>
      </c>
      <c r="H62" s="26"/>
      <c r="J62" s="28"/>
    </row>
    <row r="63" spans="1:10" s="27" customFormat="1" ht="13.5">
      <c r="A63" s="39">
        <v>31</v>
      </c>
      <c r="B63" s="23" t="s">
        <v>12</v>
      </c>
      <c r="C63" s="22" t="s">
        <v>29</v>
      </c>
      <c r="D63" s="23" t="s">
        <v>4</v>
      </c>
      <c r="E63" s="31">
        <f>+E62*0.05</f>
        <v>6.5500000000000007</v>
      </c>
      <c r="F63" s="25">
        <v>0</v>
      </c>
      <c r="G63" s="25">
        <f t="shared" si="1"/>
        <v>0</v>
      </c>
      <c r="H63" s="26"/>
      <c r="J63" s="28"/>
    </row>
    <row r="64" spans="1:10" s="27" customFormat="1" ht="13.5">
      <c r="A64" s="39">
        <v>32</v>
      </c>
      <c r="B64" s="23" t="s">
        <v>50</v>
      </c>
      <c r="C64" s="22" t="s">
        <v>61</v>
      </c>
      <c r="D64" s="23" t="s">
        <v>4</v>
      </c>
      <c r="E64" s="31">
        <f>+E63</f>
        <v>6.5500000000000007</v>
      </c>
      <c r="F64" s="25">
        <v>0</v>
      </c>
      <c r="G64" s="25">
        <f t="shared" si="1"/>
        <v>0</v>
      </c>
      <c r="H64" s="26"/>
      <c r="J64" s="28"/>
    </row>
    <row r="65" spans="1:14" s="27" customFormat="1" ht="13.5">
      <c r="A65" s="39">
        <v>33</v>
      </c>
      <c r="B65" s="23" t="s">
        <v>51</v>
      </c>
      <c r="C65" s="30" t="s">
        <v>62</v>
      </c>
      <c r="D65" s="23" t="s">
        <v>4</v>
      </c>
      <c r="E65" s="31">
        <f>3*E64</f>
        <v>19.650000000000002</v>
      </c>
      <c r="F65" s="25">
        <v>0</v>
      </c>
      <c r="G65" s="25">
        <f t="shared" si="1"/>
        <v>0</v>
      </c>
      <c r="H65" s="26"/>
      <c r="J65" s="28"/>
    </row>
    <row r="66" spans="1:14" s="27" customFormat="1" ht="12.75" customHeight="1">
      <c r="A66" s="42" t="s">
        <v>5</v>
      </c>
      <c r="B66" s="40"/>
      <c r="C66" s="40"/>
      <c r="D66" s="43"/>
      <c r="E66" s="44"/>
      <c r="F66" s="45"/>
      <c r="G66" s="45"/>
      <c r="H66" s="46">
        <f>SUM(G40:G65)</f>
        <v>0</v>
      </c>
      <c r="J66" s="28"/>
    </row>
    <row r="67" spans="1:14" s="27" customFormat="1" ht="15.6" customHeight="1">
      <c r="A67" s="205" t="s">
        <v>37</v>
      </c>
      <c r="B67" s="206"/>
      <c r="C67" s="206"/>
      <c r="D67" s="123"/>
      <c r="E67" s="157"/>
      <c r="F67" s="144"/>
      <c r="G67" s="144"/>
      <c r="H67" s="145"/>
    </row>
    <row r="68" spans="1:14" s="27" customFormat="1" ht="13.9" customHeight="1">
      <c r="A68" s="163" t="s">
        <v>38</v>
      </c>
      <c r="B68" s="20"/>
      <c r="C68" s="20"/>
      <c r="D68" s="19"/>
      <c r="E68" s="20"/>
      <c r="F68" s="21"/>
      <c r="G68" s="21"/>
      <c r="H68" s="26"/>
    </row>
    <row r="69" spans="1:14" s="27" customFormat="1" ht="12.75" customHeight="1">
      <c r="A69" s="220" t="s">
        <v>200</v>
      </c>
      <c r="B69" s="221"/>
      <c r="C69" s="222"/>
      <c r="D69" s="19"/>
      <c r="E69" s="20"/>
      <c r="F69" s="21"/>
      <c r="G69" s="21"/>
      <c r="H69" s="26"/>
    </row>
    <row r="70" spans="1:14" s="27" customFormat="1" ht="13.5">
      <c r="A70" s="39">
        <v>34</v>
      </c>
      <c r="B70" s="23">
        <v>1</v>
      </c>
      <c r="C70" s="22" t="s">
        <v>70</v>
      </c>
      <c r="D70" s="23" t="s">
        <v>7</v>
      </c>
      <c r="E70" s="24">
        <v>4</v>
      </c>
      <c r="F70" s="25">
        <v>0</v>
      </c>
      <c r="G70" s="25">
        <f>+E70*F70</f>
        <v>0</v>
      </c>
      <c r="H70" s="26"/>
    </row>
    <row r="71" spans="1:14" s="27" customFormat="1" ht="13.5">
      <c r="A71" s="39">
        <v>35</v>
      </c>
      <c r="B71" s="23">
        <v>2</v>
      </c>
      <c r="C71" s="22" t="s">
        <v>117</v>
      </c>
      <c r="D71" s="23" t="s">
        <v>7</v>
      </c>
      <c r="E71" s="24">
        <v>1</v>
      </c>
      <c r="F71" s="25">
        <v>0</v>
      </c>
      <c r="G71" s="25">
        <f>+E71*F71</f>
        <v>0</v>
      </c>
      <c r="H71" s="26"/>
    </row>
    <row r="72" spans="1:14" s="27" customFormat="1" ht="13.5">
      <c r="A72" s="39">
        <v>36</v>
      </c>
      <c r="B72" s="23">
        <v>3</v>
      </c>
      <c r="C72" s="22" t="s">
        <v>205</v>
      </c>
      <c r="D72" s="23" t="s">
        <v>7</v>
      </c>
      <c r="E72" s="24">
        <v>1</v>
      </c>
      <c r="F72" s="25">
        <v>0</v>
      </c>
      <c r="G72" s="25">
        <f>+E72*F72</f>
        <v>0</v>
      </c>
      <c r="H72" s="26"/>
    </row>
    <row r="73" spans="1:14" s="27" customFormat="1" ht="13.5">
      <c r="A73" s="39">
        <v>37</v>
      </c>
      <c r="B73" s="23">
        <v>4</v>
      </c>
      <c r="C73" s="22" t="s">
        <v>148</v>
      </c>
      <c r="D73" s="23" t="s">
        <v>7</v>
      </c>
      <c r="E73" s="24">
        <v>1</v>
      </c>
      <c r="F73" s="25">
        <v>0</v>
      </c>
      <c r="G73" s="25">
        <f>+E73*F73</f>
        <v>0</v>
      </c>
      <c r="H73" s="26"/>
    </row>
    <row r="74" spans="1:14" s="27" customFormat="1" ht="13.5">
      <c r="A74" s="39">
        <v>38</v>
      </c>
      <c r="B74" s="23" t="s">
        <v>147</v>
      </c>
      <c r="C74" s="22" t="s">
        <v>71</v>
      </c>
      <c r="D74" s="43" t="s">
        <v>7</v>
      </c>
      <c r="E74" s="74">
        <v>1</v>
      </c>
      <c r="F74" s="25">
        <v>0</v>
      </c>
      <c r="G74" s="25">
        <f>+E74*F74</f>
        <v>0</v>
      </c>
      <c r="H74" s="26"/>
    </row>
    <row r="75" spans="1:14" s="27" customFormat="1" ht="10.5" customHeight="1">
      <c r="A75" s="39"/>
      <c r="B75" s="23"/>
      <c r="C75" s="22"/>
      <c r="D75" s="73"/>
      <c r="E75" s="75">
        <f>SUM(E70:E74)</f>
        <v>8</v>
      </c>
      <c r="F75" s="25"/>
      <c r="G75" s="25"/>
      <c r="H75" s="26"/>
      <c r="M75" s="41"/>
      <c r="N75" s="41"/>
    </row>
    <row r="76" spans="1:14" s="27" customFormat="1" ht="12.75" customHeight="1">
      <c r="A76" s="220" t="s">
        <v>161</v>
      </c>
      <c r="B76" s="221"/>
      <c r="C76" s="222"/>
      <c r="D76" s="23"/>
      <c r="E76" s="24"/>
      <c r="F76" s="25"/>
      <c r="G76" s="25"/>
      <c r="H76" s="26"/>
      <c r="M76" s="41"/>
      <c r="N76" s="41"/>
    </row>
    <row r="77" spans="1:14" s="27" customFormat="1" ht="13.5">
      <c r="A77" s="39">
        <v>39</v>
      </c>
      <c r="B77" s="23">
        <v>6</v>
      </c>
      <c r="C77" s="22" t="s">
        <v>73</v>
      </c>
      <c r="D77" s="23" t="s">
        <v>7</v>
      </c>
      <c r="E77" s="24">
        <v>35</v>
      </c>
      <c r="F77" s="25">
        <v>0</v>
      </c>
      <c r="G77" s="25">
        <f>+E77*F77</f>
        <v>0</v>
      </c>
      <c r="H77" s="26"/>
      <c r="M77" s="41"/>
      <c r="N77" s="41"/>
    </row>
    <row r="78" spans="1:14" s="27" customFormat="1" ht="13.5">
      <c r="A78" s="39">
        <v>40</v>
      </c>
      <c r="B78" s="23">
        <v>7</v>
      </c>
      <c r="C78" s="22" t="s">
        <v>122</v>
      </c>
      <c r="D78" s="23" t="s">
        <v>7</v>
      </c>
      <c r="E78" s="24">
        <v>2</v>
      </c>
      <c r="F78" s="25">
        <v>0</v>
      </c>
      <c r="G78" s="25">
        <f>+E78*F78</f>
        <v>0</v>
      </c>
      <c r="H78" s="26"/>
      <c r="M78" s="41"/>
      <c r="N78" s="41"/>
    </row>
    <row r="79" spans="1:14" s="27" customFormat="1" ht="13.5">
      <c r="A79" s="39">
        <v>41</v>
      </c>
      <c r="B79" s="23">
        <v>8</v>
      </c>
      <c r="C79" s="121" t="s">
        <v>74</v>
      </c>
      <c r="D79" s="23" t="s">
        <v>7</v>
      </c>
      <c r="E79" s="24">
        <v>3</v>
      </c>
      <c r="F79" s="25">
        <v>0</v>
      </c>
      <c r="G79" s="25">
        <f>+E79*F79</f>
        <v>0</v>
      </c>
      <c r="H79" s="26"/>
      <c r="M79" s="41"/>
      <c r="N79" s="41"/>
    </row>
    <row r="80" spans="1:14" s="27" customFormat="1" ht="13.5">
      <c r="A80" s="39">
        <v>42</v>
      </c>
      <c r="B80" s="23" t="s">
        <v>121</v>
      </c>
      <c r="C80" s="22" t="s">
        <v>120</v>
      </c>
      <c r="D80" s="43" t="s">
        <v>7</v>
      </c>
      <c r="E80" s="74">
        <v>1</v>
      </c>
      <c r="F80" s="25">
        <v>0</v>
      </c>
      <c r="G80" s="25">
        <f>+E80*F80</f>
        <v>0</v>
      </c>
      <c r="H80" s="26"/>
      <c r="M80" s="41"/>
      <c r="N80" s="41"/>
    </row>
    <row r="81" spans="1:14" s="27" customFormat="1" ht="13.5">
      <c r="A81" s="39"/>
      <c r="B81" s="23"/>
      <c r="C81" s="22"/>
      <c r="D81" s="73"/>
      <c r="E81" s="75">
        <f>SUM(E77:E80)</f>
        <v>41</v>
      </c>
      <c r="F81" s="25"/>
      <c r="G81" s="25"/>
      <c r="H81" s="26"/>
      <c r="M81" s="41"/>
      <c r="N81" s="41"/>
    </row>
    <row r="82" spans="1:14" s="27" customFormat="1" ht="12.75" customHeight="1">
      <c r="A82" s="220" t="s">
        <v>162</v>
      </c>
      <c r="B82" s="221"/>
      <c r="C82" s="222"/>
      <c r="D82" s="23"/>
      <c r="E82" s="24"/>
      <c r="F82" s="25"/>
      <c r="G82" s="25"/>
      <c r="H82" s="26"/>
      <c r="M82" s="41"/>
      <c r="N82" s="41"/>
    </row>
    <row r="83" spans="1:14" s="27" customFormat="1" ht="13.5">
      <c r="A83" s="39">
        <v>43</v>
      </c>
      <c r="B83" s="23">
        <v>9</v>
      </c>
      <c r="C83" s="22" t="s">
        <v>163</v>
      </c>
      <c r="D83" s="23" t="s">
        <v>7</v>
      </c>
      <c r="E83" s="24">
        <v>6</v>
      </c>
      <c r="F83" s="25">
        <v>0</v>
      </c>
      <c r="G83" s="25">
        <f t="shared" ref="G83:G89" si="2">+E83*F83</f>
        <v>0</v>
      </c>
      <c r="H83" s="26"/>
    </row>
    <row r="84" spans="1:14" s="27" customFormat="1" ht="13.5">
      <c r="A84" s="39">
        <v>44</v>
      </c>
      <c r="B84" s="23">
        <v>10</v>
      </c>
      <c r="C84" s="22" t="s">
        <v>164</v>
      </c>
      <c r="D84" s="23" t="s">
        <v>7</v>
      </c>
      <c r="E84" s="24">
        <v>13</v>
      </c>
      <c r="F84" s="25">
        <v>0</v>
      </c>
      <c r="G84" s="25">
        <f t="shared" si="2"/>
        <v>0</v>
      </c>
      <c r="H84" s="26"/>
    </row>
    <row r="85" spans="1:14" s="27" customFormat="1" ht="13.5">
      <c r="A85" s="39">
        <v>45</v>
      </c>
      <c r="B85" s="23">
        <v>11</v>
      </c>
      <c r="C85" s="22" t="s">
        <v>165</v>
      </c>
      <c r="D85" s="23" t="s">
        <v>7</v>
      </c>
      <c r="E85" s="24">
        <v>18</v>
      </c>
      <c r="F85" s="25">
        <v>0</v>
      </c>
      <c r="G85" s="25">
        <f t="shared" si="2"/>
        <v>0</v>
      </c>
      <c r="H85" s="26"/>
    </row>
    <row r="86" spans="1:14" s="27" customFormat="1" ht="13.5">
      <c r="A86" s="39">
        <v>46</v>
      </c>
      <c r="B86" s="23">
        <v>12</v>
      </c>
      <c r="C86" s="22" t="s">
        <v>78</v>
      </c>
      <c r="D86" s="23" t="s">
        <v>7</v>
      </c>
      <c r="E86" s="24">
        <v>30</v>
      </c>
      <c r="F86" s="25">
        <v>0</v>
      </c>
      <c r="G86" s="25">
        <f t="shared" si="2"/>
        <v>0</v>
      </c>
      <c r="H86" s="26"/>
    </row>
    <row r="87" spans="1:14" s="27" customFormat="1" ht="13.5">
      <c r="A87" s="39">
        <v>47</v>
      </c>
      <c r="B87" s="23">
        <v>14</v>
      </c>
      <c r="C87" s="22" t="s">
        <v>79</v>
      </c>
      <c r="D87" s="23" t="s">
        <v>7</v>
      </c>
      <c r="E87" s="24">
        <v>14</v>
      </c>
      <c r="F87" s="25">
        <v>0</v>
      </c>
      <c r="G87" s="25">
        <f t="shared" si="2"/>
        <v>0</v>
      </c>
      <c r="H87" s="26"/>
    </row>
    <row r="88" spans="1:14" s="27" customFormat="1" ht="13.5">
      <c r="A88" s="39">
        <v>48</v>
      </c>
      <c r="B88" s="23">
        <v>15</v>
      </c>
      <c r="C88" s="22" t="s">
        <v>67</v>
      </c>
      <c r="D88" s="23" t="s">
        <v>7</v>
      </c>
      <c r="E88" s="24">
        <v>10</v>
      </c>
      <c r="F88" s="25">
        <v>0</v>
      </c>
      <c r="G88" s="25">
        <f t="shared" si="2"/>
        <v>0</v>
      </c>
      <c r="H88" s="26"/>
    </row>
    <row r="89" spans="1:14" s="27" customFormat="1" ht="13.5">
      <c r="A89" s="39">
        <v>49</v>
      </c>
      <c r="B89" s="23">
        <v>16</v>
      </c>
      <c r="C89" s="22" t="s">
        <v>66</v>
      </c>
      <c r="D89" s="43" t="s">
        <v>7</v>
      </c>
      <c r="E89" s="74">
        <v>42</v>
      </c>
      <c r="F89" s="25">
        <v>0</v>
      </c>
      <c r="G89" s="25">
        <f t="shared" si="2"/>
        <v>0</v>
      </c>
      <c r="H89" s="26"/>
    </row>
    <row r="90" spans="1:14" s="27" customFormat="1" ht="13.5">
      <c r="A90" s="39"/>
      <c r="B90" s="23"/>
      <c r="C90" s="22"/>
      <c r="D90" s="73"/>
      <c r="E90" s="75">
        <f>SUM(E83:E89)</f>
        <v>133</v>
      </c>
      <c r="F90" s="25"/>
      <c r="G90" s="25"/>
      <c r="H90" s="26"/>
      <c r="N90" s="41"/>
    </row>
    <row r="91" spans="1:14" s="27" customFormat="1" ht="15" customHeight="1">
      <c r="A91" s="207" t="s">
        <v>39</v>
      </c>
      <c r="B91" s="208"/>
      <c r="C91" s="209"/>
      <c r="D91" s="23"/>
      <c r="E91" s="24"/>
      <c r="F91" s="25"/>
      <c r="G91" s="25"/>
      <c r="H91" s="26"/>
    </row>
    <row r="92" spans="1:14" s="37" customFormat="1" ht="13.5">
      <c r="A92" s="39">
        <v>50</v>
      </c>
      <c r="B92" s="23"/>
      <c r="C92" s="146" t="s">
        <v>210</v>
      </c>
      <c r="D92" s="34" t="s">
        <v>31</v>
      </c>
      <c r="E92" s="35">
        <f>E53*0.0006</f>
        <v>7.8599999999999989E-2</v>
      </c>
      <c r="F92" s="25">
        <v>0</v>
      </c>
      <c r="G92" s="25">
        <f t="shared" ref="G92:G98" si="3">+E92*F92</f>
        <v>0</v>
      </c>
      <c r="H92" s="36"/>
    </row>
    <row r="93" spans="1:14" s="37" customFormat="1" ht="25.5" customHeight="1">
      <c r="A93" s="39">
        <v>51</v>
      </c>
      <c r="B93" s="23"/>
      <c r="C93" s="147" t="s">
        <v>211</v>
      </c>
      <c r="D93" s="23" t="s">
        <v>4</v>
      </c>
      <c r="E93" s="38">
        <v>4.2</v>
      </c>
      <c r="F93" s="25">
        <v>0</v>
      </c>
      <c r="G93" s="25">
        <f t="shared" si="3"/>
        <v>0</v>
      </c>
      <c r="H93" s="36"/>
    </row>
    <row r="94" spans="1:14" s="37" customFormat="1" ht="13.5">
      <c r="A94" s="39">
        <v>52</v>
      </c>
      <c r="B94" s="23"/>
      <c r="C94" s="33" t="s">
        <v>173</v>
      </c>
      <c r="D94" s="23" t="s">
        <v>34</v>
      </c>
      <c r="E94" s="38">
        <f>E75*0.3</f>
        <v>2.4</v>
      </c>
      <c r="F94" s="25">
        <v>0</v>
      </c>
      <c r="G94" s="25">
        <f t="shared" si="3"/>
        <v>0</v>
      </c>
      <c r="H94" s="36"/>
    </row>
    <row r="95" spans="1:14" s="27" customFormat="1" ht="13.5">
      <c r="A95" s="39">
        <v>53</v>
      </c>
      <c r="B95" s="23"/>
      <c r="C95" s="33" t="s">
        <v>208</v>
      </c>
      <c r="D95" s="23" t="s">
        <v>7</v>
      </c>
      <c r="E95" s="38">
        <v>18</v>
      </c>
      <c r="F95" s="25">
        <v>0</v>
      </c>
      <c r="G95" s="25">
        <f t="shared" si="3"/>
        <v>0</v>
      </c>
      <c r="H95" s="26"/>
    </row>
    <row r="96" spans="1:14" s="27" customFormat="1" ht="13.5">
      <c r="A96" s="39">
        <v>54</v>
      </c>
      <c r="B96" s="23"/>
      <c r="C96" s="33" t="s">
        <v>168</v>
      </c>
      <c r="D96" s="23" t="s">
        <v>52</v>
      </c>
      <c r="E96" s="38">
        <f>E47*5</f>
        <v>25</v>
      </c>
      <c r="F96" s="25">
        <v>0</v>
      </c>
      <c r="G96" s="25">
        <f t="shared" si="3"/>
        <v>0</v>
      </c>
      <c r="H96" s="26"/>
    </row>
    <row r="97" spans="1:8" s="27" customFormat="1" ht="13.5">
      <c r="A97" s="39">
        <v>55</v>
      </c>
      <c r="B97" s="23"/>
      <c r="C97" s="33" t="s">
        <v>209</v>
      </c>
      <c r="D97" s="23" t="s">
        <v>4</v>
      </c>
      <c r="E97" s="38">
        <v>13.3</v>
      </c>
      <c r="F97" s="25">
        <v>0</v>
      </c>
      <c r="G97" s="25">
        <f t="shared" si="3"/>
        <v>0</v>
      </c>
      <c r="H97" s="26"/>
    </row>
    <row r="98" spans="1:8" s="27" customFormat="1" ht="13.5">
      <c r="A98" s="39">
        <v>56</v>
      </c>
      <c r="B98" s="23"/>
      <c r="C98" s="122" t="s">
        <v>167</v>
      </c>
      <c r="D98" s="23" t="s">
        <v>7</v>
      </c>
      <c r="E98" s="31">
        <v>458</v>
      </c>
      <c r="F98" s="25">
        <v>0</v>
      </c>
      <c r="G98" s="25">
        <f t="shared" si="3"/>
        <v>0</v>
      </c>
      <c r="H98" s="29"/>
    </row>
    <row r="99" spans="1:8" s="27" customFormat="1" ht="12.75" customHeight="1">
      <c r="A99" s="215" t="s">
        <v>5</v>
      </c>
      <c r="B99" s="216"/>
      <c r="C99" s="40"/>
      <c r="D99" s="43"/>
      <c r="E99" s="44"/>
      <c r="F99" s="45"/>
      <c r="G99" s="45"/>
      <c r="H99" s="46">
        <f>SUM(G70:G98)</f>
        <v>0</v>
      </c>
    </row>
    <row r="100" spans="1:8" s="27" customFormat="1" ht="14.45" customHeight="1">
      <c r="A100" s="217" t="s">
        <v>169</v>
      </c>
      <c r="B100" s="218"/>
      <c r="C100" s="219"/>
      <c r="D100" s="123"/>
      <c r="E100" s="157"/>
      <c r="F100" s="144"/>
      <c r="G100" s="144"/>
      <c r="H100" s="145"/>
    </row>
    <row r="101" spans="1:8" s="27" customFormat="1" ht="13.5">
      <c r="A101" s="39">
        <v>57</v>
      </c>
      <c r="B101" s="23" t="s">
        <v>14</v>
      </c>
      <c r="C101" s="22" t="s">
        <v>15</v>
      </c>
      <c r="D101" s="23" t="s">
        <v>1</v>
      </c>
      <c r="E101" s="120">
        <f>F10</f>
        <v>564</v>
      </c>
      <c r="F101" s="25">
        <v>0</v>
      </c>
      <c r="G101" s="25">
        <f t="shared" ref="G101:G110" si="4">+E101*F101</f>
        <v>0</v>
      </c>
      <c r="H101" s="26"/>
    </row>
    <row r="102" spans="1:8" s="27" customFormat="1" ht="13.5">
      <c r="A102" s="39">
        <v>58</v>
      </c>
      <c r="B102" s="19" t="s">
        <v>3</v>
      </c>
      <c r="C102" s="146" t="s">
        <v>30</v>
      </c>
      <c r="D102" s="34" t="s">
        <v>31</v>
      </c>
      <c r="E102" s="35">
        <f>+E101*0.0006</f>
        <v>0.33839999999999998</v>
      </c>
      <c r="F102" s="25">
        <v>0</v>
      </c>
      <c r="G102" s="25">
        <f t="shared" si="4"/>
        <v>0</v>
      </c>
      <c r="H102" s="36"/>
    </row>
    <row r="103" spans="1:8" s="27" customFormat="1" ht="13.5">
      <c r="A103" s="39">
        <v>59</v>
      </c>
      <c r="B103" s="23" t="s">
        <v>18</v>
      </c>
      <c r="C103" s="22" t="s">
        <v>19</v>
      </c>
      <c r="D103" s="23" t="s">
        <v>1</v>
      </c>
      <c r="E103" s="24">
        <f>E101*2</f>
        <v>1128</v>
      </c>
      <c r="F103" s="25">
        <v>0</v>
      </c>
      <c r="G103" s="25">
        <f t="shared" si="4"/>
        <v>0</v>
      </c>
      <c r="H103" s="26"/>
    </row>
    <row r="104" spans="1:8" s="27" customFormat="1" ht="13.5">
      <c r="A104" s="39">
        <v>60</v>
      </c>
      <c r="B104" s="23" t="s">
        <v>22</v>
      </c>
      <c r="C104" s="22" t="s">
        <v>23</v>
      </c>
      <c r="D104" s="23" t="s">
        <v>1</v>
      </c>
      <c r="E104" s="24">
        <f>+E103</f>
        <v>1128</v>
      </c>
      <c r="F104" s="25">
        <v>0</v>
      </c>
      <c r="G104" s="25">
        <f t="shared" si="4"/>
        <v>0</v>
      </c>
      <c r="H104" s="26"/>
    </row>
    <row r="105" spans="1:8" s="27" customFormat="1" ht="13.5">
      <c r="A105" s="39">
        <v>61</v>
      </c>
      <c r="B105" s="23" t="s">
        <v>130</v>
      </c>
      <c r="C105" s="22" t="s">
        <v>202</v>
      </c>
      <c r="D105" s="23" t="s">
        <v>1</v>
      </c>
      <c r="E105" s="24">
        <f>E101</f>
        <v>564</v>
      </c>
      <c r="F105" s="25">
        <v>0</v>
      </c>
      <c r="G105" s="25">
        <f>E105*F105</f>
        <v>0</v>
      </c>
      <c r="H105" s="26"/>
    </row>
    <row r="106" spans="1:8" s="27" customFormat="1" ht="13.5">
      <c r="A106" s="39">
        <v>62</v>
      </c>
      <c r="B106" s="23" t="s">
        <v>3</v>
      </c>
      <c r="C106" s="22" t="s">
        <v>203</v>
      </c>
      <c r="D106" s="34" t="s">
        <v>4</v>
      </c>
      <c r="E106" s="31">
        <f>E101*0.02</f>
        <v>11.28</v>
      </c>
      <c r="F106" s="25">
        <v>0</v>
      </c>
      <c r="G106" s="25">
        <f>E106*F106</f>
        <v>0</v>
      </c>
      <c r="H106" s="26"/>
    </row>
    <row r="107" spans="1:8" s="27" customFormat="1" ht="27">
      <c r="A107" s="39">
        <v>63</v>
      </c>
      <c r="B107" s="23" t="s">
        <v>54</v>
      </c>
      <c r="C107" s="30" t="s">
        <v>174</v>
      </c>
      <c r="D107" s="23" t="s">
        <v>1</v>
      </c>
      <c r="E107" s="24">
        <f>+E101</f>
        <v>564</v>
      </c>
      <c r="F107" s="25">
        <v>0</v>
      </c>
      <c r="G107" s="25">
        <f t="shared" si="4"/>
        <v>0</v>
      </c>
      <c r="H107" s="26"/>
    </row>
    <row r="108" spans="1:8" s="27" customFormat="1" ht="13.5">
      <c r="A108" s="39">
        <v>64</v>
      </c>
      <c r="B108" s="19" t="s">
        <v>32</v>
      </c>
      <c r="C108" s="33" t="s">
        <v>33</v>
      </c>
      <c r="D108" s="23" t="s">
        <v>34</v>
      </c>
      <c r="E108" s="38">
        <f>+E107*0.03</f>
        <v>16.919999999999998</v>
      </c>
      <c r="F108" s="25">
        <v>0</v>
      </c>
      <c r="G108" s="25">
        <f t="shared" si="4"/>
        <v>0</v>
      </c>
      <c r="H108" s="26"/>
    </row>
    <row r="109" spans="1:8" s="27" customFormat="1" ht="13.5">
      <c r="A109" s="39">
        <v>65</v>
      </c>
      <c r="B109" s="23" t="s">
        <v>26</v>
      </c>
      <c r="C109" s="22" t="s">
        <v>27</v>
      </c>
      <c r="D109" s="23" t="s">
        <v>28</v>
      </c>
      <c r="E109" s="32">
        <f>+E107*0.05*0.001</f>
        <v>2.8200000000000003E-2</v>
      </c>
      <c r="F109" s="25">
        <v>0</v>
      </c>
      <c r="G109" s="25">
        <f t="shared" si="4"/>
        <v>0</v>
      </c>
      <c r="H109" s="26"/>
    </row>
    <row r="110" spans="1:8" s="27" customFormat="1" ht="13.5">
      <c r="A110" s="39">
        <v>66</v>
      </c>
      <c r="B110" s="19" t="s">
        <v>35</v>
      </c>
      <c r="C110" s="147" t="s">
        <v>36</v>
      </c>
      <c r="D110" s="23" t="s">
        <v>34</v>
      </c>
      <c r="E110" s="38">
        <f>+E109*1000</f>
        <v>28.200000000000003</v>
      </c>
      <c r="F110" s="25">
        <v>0</v>
      </c>
      <c r="G110" s="25">
        <f t="shared" si="4"/>
        <v>0</v>
      </c>
      <c r="H110" s="26"/>
    </row>
    <row r="111" spans="1:8" s="27" customFormat="1" ht="12.75" customHeight="1">
      <c r="A111" s="215" t="s">
        <v>5</v>
      </c>
      <c r="B111" s="216"/>
      <c r="C111" s="40"/>
      <c r="D111" s="43"/>
      <c r="E111" s="44"/>
      <c r="F111" s="45"/>
      <c r="G111" s="45"/>
      <c r="H111" s="46">
        <f>SUM(G101:G110)</f>
        <v>0</v>
      </c>
    </row>
    <row r="112" spans="1:8" s="27" customFormat="1" ht="22.15" customHeight="1">
      <c r="A112" s="142"/>
      <c r="B112" s="142"/>
      <c r="D112" s="47"/>
      <c r="E112" s="143"/>
      <c r="F112" s="49"/>
      <c r="G112" s="49"/>
      <c r="H112" s="58"/>
    </row>
    <row r="113" spans="2:8" s="27" customFormat="1" ht="12.75" customHeight="1">
      <c r="B113" s="156" t="s">
        <v>42</v>
      </c>
      <c r="D113" s="47"/>
      <c r="E113" s="48"/>
      <c r="F113" s="49"/>
      <c r="G113" s="49"/>
      <c r="H113" s="52"/>
    </row>
    <row r="114" spans="2:8" s="27" customFormat="1" ht="13.5">
      <c r="B114" s="50"/>
      <c r="D114" s="47"/>
      <c r="E114" s="48"/>
      <c r="F114" s="49"/>
      <c r="G114" s="49"/>
      <c r="H114" s="52"/>
    </row>
    <row r="115" spans="2:8" s="27" customFormat="1" ht="13.5">
      <c r="B115" s="148" t="str">
        <f>+A25</f>
        <v>Kácení dřevin</v>
      </c>
      <c r="C115" s="149"/>
      <c r="D115" s="150"/>
      <c r="E115" s="151"/>
      <c r="F115" s="152"/>
      <c r="G115" s="152"/>
      <c r="H115" s="153">
        <f>+H32</f>
        <v>0</v>
      </c>
    </row>
    <row r="116" spans="2:8" s="27" customFormat="1" ht="13.5">
      <c r="B116" s="57" t="str">
        <f>+A33</f>
        <v>Ošetřování dřevin</v>
      </c>
      <c r="D116" s="47"/>
      <c r="E116" s="48"/>
      <c r="F116" s="49"/>
      <c r="G116" s="49"/>
      <c r="H116" s="58">
        <f>+H36</f>
        <v>0</v>
      </c>
    </row>
    <row r="117" spans="2:8" s="27" customFormat="1" ht="13.5">
      <c r="B117" s="57" t="s">
        <v>170</v>
      </c>
      <c r="D117" s="47"/>
      <c r="E117" s="48"/>
      <c r="F117" s="49"/>
      <c r="G117" s="49"/>
      <c r="H117" s="58">
        <f>H66</f>
        <v>0</v>
      </c>
    </row>
    <row r="118" spans="2:8" s="27" customFormat="1" ht="13.5">
      <c r="B118" s="57" t="s">
        <v>111</v>
      </c>
      <c r="D118" s="47"/>
      <c r="E118" s="48"/>
      <c r="F118" s="49"/>
      <c r="G118" s="49"/>
      <c r="H118" s="58">
        <f>H99</f>
        <v>0</v>
      </c>
    </row>
    <row r="119" spans="2:8" s="27" customFormat="1" ht="13.5">
      <c r="B119" s="59" t="s">
        <v>112</v>
      </c>
      <c r="C119" s="53"/>
      <c r="D119" s="54"/>
      <c r="E119" s="55"/>
      <c r="F119" s="56"/>
      <c r="G119" s="56"/>
      <c r="H119" s="60">
        <f>H111</f>
        <v>0</v>
      </c>
    </row>
    <row r="120" spans="2:8" s="27" customFormat="1" ht="5.65" customHeight="1">
      <c r="B120" s="57"/>
      <c r="D120" s="47"/>
      <c r="E120" s="48"/>
      <c r="F120" s="49"/>
      <c r="G120" s="49"/>
      <c r="H120" s="52"/>
    </row>
    <row r="121" spans="2:8" s="50" customFormat="1" ht="13.5">
      <c r="B121" s="51" t="s">
        <v>43</v>
      </c>
      <c r="D121" s="61"/>
      <c r="E121" s="62"/>
      <c r="F121" s="63"/>
      <c r="G121" s="63"/>
      <c r="H121" s="58">
        <f>SUM(H115:H120)</f>
        <v>0</v>
      </c>
    </row>
    <row r="122" spans="2:8" s="27" customFormat="1" ht="13.5">
      <c r="B122" s="57" t="s">
        <v>140</v>
      </c>
      <c r="D122" s="47"/>
      <c r="E122" s="48"/>
      <c r="F122" s="49"/>
      <c r="G122" s="49"/>
      <c r="H122" s="58">
        <f>H121*0.21</f>
        <v>0</v>
      </c>
    </row>
    <row r="123" spans="2:8" s="27" customFormat="1" ht="15.6" customHeight="1">
      <c r="B123" s="154" t="s">
        <v>157</v>
      </c>
      <c r="C123" s="53"/>
      <c r="D123" s="54"/>
      <c r="E123" s="55"/>
      <c r="F123" s="56"/>
      <c r="G123" s="56"/>
      <c r="H123" s="155">
        <f>SUM(H121:H122)</f>
        <v>0</v>
      </c>
    </row>
    <row r="124" spans="2:8" s="27" customFormat="1" ht="13.5">
      <c r="D124" s="47"/>
      <c r="E124" s="48"/>
      <c r="F124" s="49"/>
      <c r="G124" s="49"/>
      <c r="H124" s="50"/>
    </row>
    <row r="125" spans="2:8" s="27" customFormat="1" ht="13.5">
      <c r="D125" s="47"/>
      <c r="E125" s="48"/>
      <c r="F125" s="49"/>
      <c r="G125" s="49"/>
      <c r="H125" s="50"/>
    </row>
    <row r="126" spans="2:8" s="27" customFormat="1" ht="13.5">
      <c r="D126" s="47"/>
      <c r="E126" s="48"/>
      <c r="F126" s="49"/>
      <c r="G126" s="49"/>
      <c r="H126" s="50"/>
    </row>
    <row r="127" spans="2:8" s="27" customFormat="1" ht="13.5">
      <c r="D127" s="47"/>
      <c r="E127" s="48"/>
      <c r="F127" s="49"/>
      <c r="G127" s="49"/>
      <c r="H127" s="50"/>
    </row>
    <row r="128" spans="2:8" s="27" customFormat="1" ht="13.5">
      <c r="D128" s="47"/>
      <c r="E128" s="48"/>
      <c r="F128" s="49"/>
      <c r="G128" s="49"/>
      <c r="H128" s="50"/>
    </row>
    <row r="129" spans="4:8" s="27" customFormat="1" ht="13.5">
      <c r="D129" s="47"/>
      <c r="E129" s="48"/>
      <c r="F129" s="49"/>
      <c r="G129" s="49"/>
      <c r="H129" s="50"/>
    </row>
    <row r="130" spans="4:8" s="27" customFormat="1" ht="13.5">
      <c r="D130" s="47"/>
      <c r="E130" s="48"/>
      <c r="F130" s="49"/>
      <c r="G130" s="49"/>
      <c r="H130" s="50"/>
    </row>
    <row r="131" spans="4:8" s="27" customFormat="1" ht="13.5">
      <c r="D131" s="47"/>
      <c r="E131" s="48"/>
      <c r="F131" s="49"/>
      <c r="G131" s="49"/>
      <c r="H131" s="50"/>
    </row>
    <row r="132" spans="4:8" s="27" customFormat="1" ht="13.5">
      <c r="D132" s="47"/>
      <c r="E132" s="48"/>
      <c r="F132" s="49"/>
      <c r="G132" s="49"/>
      <c r="H132" s="50"/>
    </row>
    <row r="133" spans="4:8" s="27" customFormat="1" ht="13.5">
      <c r="D133" s="47"/>
      <c r="E133" s="48"/>
      <c r="F133" s="49"/>
      <c r="G133" s="49"/>
      <c r="H133" s="50"/>
    </row>
    <row r="134" spans="4:8" s="27" customFormat="1" ht="13.5">
      <c r="D134" s="47"/>
      <c r="E134" s="48"/>
      <c r="F134" s="49"/>
      <c r="G134" s="49"/>
      <c r="H134" s="50"/>
    </row>
    <row r="135" spans="4:8" s="27" customFormat="1" ht="13.5">
      <c r="D135" s="47"/>
      <c r="E135" s="48"/>
      <c r="F135" s="49"/>
      <c r="G135" s="49"/>
      <c r="H135" s="50"/>
    </row>
    <row r="136" spans="4:8" s="27" customFormat="1" ht="13.5">
      <c r="D136" s="47"/>
      <c r="E136" s="48"/>
      <c r="F136" s="49"/>
      <c r="G136" s="49"/>
      <c r="H136" s="50"/>
    </row>
    <row r="137" spans="4:8" s="27" customFormat="1" ht="13.5">
      <c r="D137" s="47"/>
      <c r="E137" s="48"/>
      <c r="F137" s="49"/>
      <c r="G137" s="49"/>
      <c r="H137" s="50"/>
    </row>
    <row r="138" spans="4:8" s="27" customFormat="1" ht="13.5">
      <c r="D138" s="47"/>
      <c r="E138" s="48"/>
      <c r="F138" s="49"/>
      <c r="G138" s="49"/>
      <c r="H138" s="50"/>
    </row>
    <row r="139" spans="4:8" s="27" customFormat="1" ht="13.5">
      <c r="D139" s="47"/>
      <c r="E139" s="48"/>
      <c r="F139" s="49"/>
      <c r="G139" s="49"/>
      <c r="H139" s="50"/>
    </row>
    <row r="140" spans="4:8" s="27" customFormat="1" ht="13.5">
      <c r="D140" s="47"/>
      <c r="E140" s="48"/>
      <c r="F140" s="49"/>
      <c r="G140" s="49"/>
      <c r="H140" s="50"/>
    </row>
    <row r="141" spans="4:8" s="27" customFormat="1" ht="13.5">
      <c r="D141" s="47"/>
      <c r="E141" s="48"/>
      <c r="F141" s="49"/>
      <c r="G141" s="49"/>
      <c r="H141" s="50"/>
    </row>
    <row r="142" spans="4:8" s="27" customFormat="1" ht="13.5">
      <c r="D142" s="47"/>
      <c r="E142" s="48"/>
      <c r="F142" s="49"/>
      <c r="G142" s="49"/>
      <c r="H142" s="50"/>
    </row>
    <row r="143" spans="4:8" s="27" customFormat="1" ht="13.5">
      <c r="D143" s="47"/>
      <c r="E143" s="48"/>
      <c r="F143" s="49"/>
      <c r="G143" s="49"/>
      <c r="H143" s="50"/>
    </row>
    <row r="144" spans="4:8" s="27" customFormat="1" ht="13.5">
      <c r="D144" s="47"/>
      <c r="E144" s="48"/>
      <c r="F144" s="49"/>
      <c r="G144" s="49"/>
      <c r="H144" s="50"/>
    </row>
    <row r="145" spans="4:8" s="27" customFormat="1" ht="13.5">
      <c r="D145" s="47"/>
      <c r="E145" s="48"/>
      <c r="F145" s="49"/>
      <c r="G145" s="49"/>
      <c r="H145" s="50"/>
    </row>
    <row r="146" spans="4:8" s="27" customFormat="1" ht="13.5">
      <c r="D146" s="47"/>
      <c r="E146" s="48"/>
      <c r="F146" s="49"/>
      <c r="G146" s="49"/>
      <c r="H146" s="50"/>
    </row>
    <row r="147" spans="4:8" s="27" customFormat="1" ht="13.5">
      <c r="D147" s="47"/>
      <c r="E147" s="48"/>
      <c r="F147" s="49"/>
      <c r="G147" s="49"/>
      <c r="H147" s="50"/>
    </row>
    <row r="148" spans="4:8" s="27" customFormat="1" ht="13.5">
      <c r="D148" s="47"/>
      <c r="E148" s="48"/>
      <c r="F148" s="49"/>
      <c r="G148" s="49"/>
      <c r="H148" s="50"/>
    </row>
    <row r="149" spans="4:8" s="27" customFormat="1" ht="13.5">
      <c r="D149" s="47"/>
      <c r="E149" s="48"/>
      <c r="F149" s="49"/>
      <c r="G149" s="49"/>
      <c r="H149" s="50"/>
    </row>
    <row r="150" spans="4:8" s="27" customFormat="1" ht="13.5">
      <c r="D150" s="47"/>
      <c r="E150" s="48"/>
      <c r="F150" s="49"/>
      <c r="G150" s="49"/>
      <c r="H150" s="50"/>
    </row>
    <row r="151" spans="4:8" s="27" customFormat="1" ht="13.5">
      <c r="D151" s="47"/>
      <c r="E151" s="48"/>
      <c r="F151" s="49"/>
      <c r="G151" s="49"/>
      <c r="H151" s="50"/>
    </row>
    <row r="152" spans="4:8" s="27" customFormat="1" ht="13.5">
      <c r="D152" s="47"/>
      <c r="E152" s="48"/>
      <c r="F152" s="49"/>
      <c r="G152" s="49"/>
      <c r="H152" s="50"/>
    </row>
    <row r="153" spans="4:8" s="27" customFormat="1" ht="13.5">
      <c r="D153" s="47"/>
      <c r="E153" s="48"/>
      <c r="F153" s="49"/>
      <c r="G153" s="49"/>
      <c r="H153" s="50"/>
    </row>
    <row r="154" spans="4:8" s="27" customFormat="1" ht="13.5">
      <c r="D154" s="47"/>
      <c r="E154" s="48"/>
      <c r="F154" s="49"/>
      <c r="G154" s="49"/>
      <c r="H154" s="50"/>
    </row>
    <row r="155" spans="4:8" s="27" customFormat="1" ht="13.5">
      <c r="D155" s="47"/>
      <c r="E155" s="48"/>
      <c r="F155" s="49"/>
      <c r="G155" s="49"/>
      <c r="H155" s="50"/>
    </row>
    <row r="156" spans="4:8" s="27" customFormat="1" ht="13.5">
      <c r="D156" s="47"/>
      <c r="E156" s="48"/>
      <c r="F156" s="49"/>
      <c r="G156" s="49"/>
      <c r="H156" s="50"/>
    </row>
    <row r="157" spans="4:8" s="27" customFormat="1" ht="13.5">
      <c r="D157" s="47"/>
      <c r="E157" s="48"/>
      <c r="F157" s="49"/>
      <c r="G157" s="49"/>
      <c r="H157" s="50"/>
    </row>
    <row r="158" spans="4:8" s="27" customFormat="1" ht="13.5">
      <c r="D158" s="47"/>
      <c r="E158" s="48"/>
      <c r="F158" s="49"/>
      <c r="G158" s="49"/>
      <c r="H158" s="50"/>
    </row>
    <row r="159" spans="4:8" s="27" customFormat="1" ht="13.5">
      <c r="D159" s="47"/>
      <c r="E159" s="48"/>
      <c r="F159" s="49"/>
      <c r="G159" s="49"/>
      <c r="H159" s="50"/>
    </row>
    <row r="160" spans="4:8" s="27" customFormat="1" ht="13.5">
      <c r="D160" s="47"/>
      <c r="E160" s="48"/>
      <c r="F160" s="49"/>
      <c r="G160" s="49"/>
      <c r="H160" s="50"/>
    </row>
    <row r="161" spans="4:8" s="27" customFormat="1" ht="13.5">
      <c r="D161" s="47"/>
      <c r="E161" s="48"/>
      <c r="F161" s="49"/>
      <c r="G161" s="49"/>
      <c r="H161" s="50"/>
    </row>
    <row r="162" spans="4:8" s="27" customFormat="1" ht="13.5">
      <c r="D162" s="47"/>
      <c r="E162" s="48"/>
      <c r="F162" s="49"/>
      <c r="G162" s="49"/>
      <c r="H162" s="50"/>
    </row>
    <row r="163" spans="4:8" s="27" customFormat="1" ht="13.5">
      <c r="D163" s="47"/>
      <c r="E163" s="48"/>
      <c r="F163" s="49"/>
      <c r="G163" s="49"/>
      <c r="H163" s="50"/>
    </row>
    <row r="164" spans="4:8" s="27" customFormat="1" ht="13.5">
      <c r="D164" s="47"/>
      <c r="E164" s="48"/>
      <c r="F164" s="49"/>
      <c r="G164" s="49"/>
      <c r="H164" s="50"/>
    </row>
    <row r="165" spans="4:8" s="27" customFormat="1" ht="13.5">
      <c r="D165" s="47"/>
      <c r="E165" s="48"/>
      <c r="F165" s="49"/>
      <c r="G165" s="49"/>
      <c r="H165" s="50"/>
    </row>
    <row r="166" spans="4:8" s="27" customFormat="1" ht="13.5">
      <c r="D166" s="47"/>
      <c r="E166" s="48"/>
      <c r="F166" s="49"/>
      <c r="G166" s="49"/>
      <c r="H166" s="50"/>
    </row>
    <row r="167" spans="4:8" s="27" customFormat="1" ht="13.5">
      <c r="D167" s="47"/>
      <c r="E167" s="48"/>
      <c r="F167" s="49"/>
      <c r="G167" s="49"/>
      <c r="H167" s="50"/>
    </row>
    <row r="168" spans="4:8" s="27" customFormat="1" ht="13.5">
      <c r="D168" s="47"/>
      <c r="E168" s="48"/>
      <c r="F168" s="49"/>
      <c r="G168" s="49"/>
      <c r="H168" s="50"/>
    </row>
    <row r="169" spans="4:8" s="27" customFormat="1" ht="13.5">
      <c r="D169" s="47"/>
      <c r="E169" s="48"/>
      <c r="F169" s="49"/>
      <c r="G169" s="49"/>
      <c r="H169" s="50"/>
    </row>
    <row r="170" spans="4:8" s="27" customFormat="1" ht="13.5">
      <c r="D170" s="47"/>
      <c r="E170" s="48"/>
      <c r="F170" s="49"/>
      <c r="G170" s="49"/>
      <c r="H170" s="50"/>
    </row>
    <row r="171" spans="4:8" s="27" customFormat="1" ht="13.5">
      <c r="D171" s="47"/>
      <c r="E171" s="48"/>
      <c r="F171" s="49"/>
      <c r="G171" s="49"/>
      <c r="H171" s="50"/>
    </row>
    <row r="172" spans="4:8" s="27" customFormat="1" ht="13.5">
      <c r="D172" s="47"/>
      <c r="E172" s="48"/>
      <c r="F172" s="49"/>
      <c r="G172" s="49"/>
      <c r="H172" s="50"/>
    </row>
    <row r="173" spans="4:8" s="27" customFormat="1" ht="13.5">
      <c r="D173" s="47"/>
      <c r="E173" s="48"/>
      <c r="F173" s="49"/>
      <c r="G173" s="49"/>
      <c r="H173" s="50"/>
    </row>
    <row r="174" spans="4:8" s="27" customFormat="1" ht="13.5">
      <c r="D174" s="47"/>
      <c r="E174" s="48"/>
      <c r="F174" s="49"/>
      <c r="G174" s="49"/>
      <c r="H174" s="50"/>
    </row>
    <row r="175" spans="4:8" s="27" customFormat="1" ht="13.5">
      <c r="D175" s="47"/>
      <c r="E175" s="48"/>
      <c r="F175" s="49"/>
      <c r="G175" s="49"/>
      <c r="H175" s="50"/>
    </row>
    <row r="176" spans="4:8" s="27" customFormat="1" ht="13.5">
      <c r="D176" s="47"/>
      <c r="E176" s="48"/>
      <c r="F176" s="49"/>
      <c r="G176" s="49"/>
      <c r="H176" s="50"/>
    </row>
    <row r="177" spans="4:8" s="27" customFormat="1" ht="13.5">
      <c r="D177" s="47"/>
      <c r="E177" s="48"/>
      <c r="F177" s="49"/>
      <c r="G177" s="49"/>
      <c r="H177" s="50"/>
    </row>
    <row r="178" spans="4:8" s="27" customFormat="1" ht="13.5">
      <c r="D178" s="47"/>
      <c r="E178" s="48"/>
      <c r="F178" s="49"/>
      <c r="G178" s="49"/>
      <c r="H178" s="50"/>
    </row>
    <row r="179" spans="4:8" s="27" customFormat="1" ht="13.5">
      <c r="D179" s="47"/>
      <c r="E179" s="48"/>
      <c r="F179" s="49"/>
      <c r="G179" s="49"/>
      <c r="H179" s="50"/>
    </row>
    <row r="180" spans="4:8" s="27" customFormat="1" ht="13.5">
      <c r="D180" s="47"/>
      <c r="E180" s="48"/>
      <c r="F180" s="49"/>
      <c r="G180" s="49"/>
      <c r="H180" s="50"/>
    </row>
    <row r="181" spans="4:8" s="27" customFormat="1" ht="13.5">
      <c r="D181" s="47"/>
      <c r="E181" s="48"/>
      <c r="F181" s="49"/>
      <c r="G181" s="49"/>
      <c r="H181" s="50"/>
    </row>
    <row r="182" spans="4:8" s="27" customFormat="1" ht="13.5">
      <c r="D182" s="47"/>
      <c r="E182" s="48"/>
      <c r="F182" s="49"/>
      <c r="G182" s="49"/>
      <c r="H182" s="50"/>
    </row>
    <row r="183" spans="4:8" s="27" customFormat="1" ht="13.5">
      <c r="D183" s="47"/>
      <c r="E183" s="48"/>
      <c r="F183" s="49"/>
      <c r="G183" s="49"/>
      <c r="H183" s="50"/>
    </row>
    <row r="184" spans="4:8" s="27" customFormat="1" ht="13.5">
      <c r="D184" s="47"/>
      <c r="E184" s="48"/>
      <c r="F184" s="49"/>
      <c r="G184" s="49"/>
      <c r="H184" s="50"/>
    </row>
    <row r="185" spans="4:8" s="27" customFormat="1" ht="13.5">
      <c r="D185" s="47"/>
      <c r="E185" s="48"/>
      <c r="F185" s="49"/>
      <c r="G185" s="49"/>
      <c r="H185" s="50"/>
    </row>
    <row r="186" spans="4:8" s="27" customFormat="1" ht="13.5">
      <c r="D186" s="47"/>
      <c r="E186" s="48"/>
      <c r="F186" s="49"/>
      <c r="G186" s="49"/>
      <c r="H186" s="50"/>
    </row>
    <row r="187" spans="4:8" s="27" customFormat="1" ht="13.5">
      <c r="D187" s="47"/>
      <c r="E187" s="48"/>
      <c r="F187" s="49"/>
      <c r="G187" s="49"/>
      <c r="H187" s="50"/>
    </row>
    <row r="188" spans="4:8" s="27" customFormat="1" ht="13.5">
      <c r="D188" s="47"/>
      <c r="E188" s="48"/>
      <c r="F188" s="49"/>
      <c r="G188" s="49"/>
      <c r="H188" s="50"/>
    </row>
    <row r="189" spans="4:8" s="27" customFormat="1" ht="13.5">
      <c r="D189" s="47"/>
      <c r="E189" s="48"/>
      <c r="F189" s="49"/>
      <c r="G189" s="49"/>
      <c r="H189" s="50"/>
    </row>
    <row r="190" spans="4:8" s="27" customFormat="1" ht="13.5">
      <c r="D190" s="47"/>
      <c r="E190" s="48"/>
      <c r="F190" s="49"/>
      <c r="G190" s="49"/>
      <c r="H190" s="50"/>
    </row>
    <row r="191" spans="4:8" s="27" customFormat="1" ht="13.5">
      <c r="D191" s="47"/>
      <c r="E191" s="48"/>
      <c r="F191" s="49"/>
      <c r="G191" s="49"/>
      <c r="H191" s="50"/>
    </row>
    <row r="192" spans="4:8" s="27" customFormat="1" ht="13.5">
      <c r="D192" s="47"/>
      <c r="E192" s="48"/>
      <c r="F192" s="49"/>
      <c r="G192" s="49"/>
      <c r="H192" s="50"/>
    </row>
    <row r="193" spans="4:8" s="27" customFormat="1" ht="13.5">
      <c r="D193" s="47"/>
      <c r="E193" s="48"/>
      <c r="F193" s="49"/>
      <c r="G193" s="49"/>
      <c r="H193" s="50"/>
    </row>
    <row r="194" spans="4:8" s="27" customFormat="1" ht="13.5">
      <c r="D194" s="47"/>
      <c r="E194" s="48"/>
      <c r="F194" s="49"/>
      <c r="G194" s="49"/>
      <c r="H194" s="50"/>
    </row>
    <row r="195" spans="4:8" s="27" customFormat="1" ht="13.5">
      <c r="D195" s="47"/>
      <c r="E195" s="48"/>
      <c r="F195" s="49"/>
      <c r="G195" s="49"/>
      <c r="H195" s="50"/>
    </row>
    <row r="196" spans="4:8" s="27" customFormat="1" ht="13.5">
      <c r="D196" s="47"/>
      <c r="E196" s="48"/>
      <c r="F196" s="49"/>
      <c r="G196" s="49"/>
      <c r="H196" s="50"/>
    </row>
    <row r="197" spans="4:8" s="27" customFormat="1" ht="13.5">
      <c r="D197" s="47"/>
      <c r="E197" s="48"/>
      <c r="F197" s="49"/>
      <c r="G197" s="49"/>
      <c r="H197" s="50"/>
    </row>
    <row r="198" spans="4:8" s="27" customFormat="1" ht="13.5">
      <c r="D198" s="47"/>
      <c r="E198" s="48"/>
      <c r="F198" s="49"/>
      <c r="G198" s="49"/>
      <c r="H198" s="50"/>
    </row>
    <row r="199" spans="4:8" s="27" customFormat="1" ht="13.5">
      <c r="D199" s="47"/>
      <c r="E199" s="48"/>
      <c r="F199" s="49"/>
      <c r="G199" s="49"/>
      <c r="H199" s="50"/>
    </row>
    <row r="200" spans="4:8" s="27" customFormat="1" ht="13.5">
      <c r="D200" s="47"/>
      <c r="E200" s="48"/>
      <c r="F200" s="49"/>
      <c r="G200" s="49"/>
      <c r="H200" s="50"/>
    </row>
    <row r="201" spans="4:8" s="27" customFormat="1" ht="13.5">
      <c r="D201" s="47"/>
      <c r="E201" s="48"/>
      <c r="F201" s="49"/>
      <c r="G201" s="49"/>
      <c r="H201" s="50"/>
    </row>
    <row r="202" spans="4:8" s="27" customFormat="1" ht="13.5">
      <c r="D202" s="47"/>
      <c r="E202" s="48"/>
      <c r="F202" s="49"/>
      <c r="G202" s="49"/>
      <c r="H202" s="50"/>
    </row>
    <row r="203" spans="4:8" s="27" customFormat="1" ht="13.5">
      <c r="D203" s="47"/>
      <c r="E203" s="48"/>
      <c r="F203" s="49"/>
      <c r="G203" s="49"/>
      <c r="H203" s="50"/>
    </row>
    <row r="204" spans="4:8" s="27" customFormat="1" ht="13.5">
      <c r="D204" s="47"/>
      <c r="E204" s="48"/>
      <c r="F204" s="49"/>
      <c r="G204" s="49"/>
      <c r="H204" s="50"/>
    </row>
    <row r="205" spans="4:8" s="27" customFormat="1" ht="13.5">
      <c r="D205" s="47"/>
      <c r="E205" s="48"/>
      <c r="F205" s="49"/>
      <c r="G205" s="49"/>
      <c r="H205" s="50"/>
    </row>
    <row r="206" spans="4:8" s="27" customFormat="1" ht="13.5">
      <c r="D206" s="47"/>
      <c r="E206" s="48"/>
      <c r="F206" s="49"/>
      <c r="G206" s="49"/>
      <c r="H206" s="50"/>
    </row>
    <row r="207" spans="4:8" s="27" customFormat="1" ht="13.5">
      <c r="D207" s="47"/>
      <c r="E207" s="48"/>
      <c r="F207" s="49"/>
      <c r="G207" s="49"/>
      <c r="H207" s="50"/>
    </row>
    <row r="208" spans="4:8" s="27" customFormat="1" ht="13.5">
      <c r="D208" s="47"/>
      <c r="E208" s="48"/>
      <c r="F208" s="49"/>
      <c r="G208" s="49"/>
      <c r="H208" s="50"/>
    </row>
    <row r="209" spans="4:8" s="37" customFormat="1" ht="13.5">
      <c r="D209" s="64"/>
      <c r="E209" s="65"/>
      <c r="F209" s="66"/>
      <c r="G209" s="66"/>
      <c r="H209" s="67"/>
    </row>
    <row r="210" spans="4:8" s="37" customFormat="1" ht="13.5">
      <c r="D210" s="64"/>
      <c r="E210" s="65"/>
      <c r="F210" s="66"/>
      <c r="G210" s="66"/>
      <c r="H210" s="67"/>
    </row>
    <row r="211" spans="4:8" s="37" customFormat="1" ht="13.5">
      <c r="D211" s="64"/>
      <c r="E211" s="65"/>
      <c r="F211" s="66"/>
      <c r="G211" s="66"/>
      <c r="H211" s="67"/>
    </row>
    <row r="212" spans="4:8" s="37" customFormat="1" ht="13.5">
      <c r="D212" s="64"/>
      <c r="E212" s="65"/>
      <c r="F212" s="66"/>
      <c r="G212" s="66"/>
      <c r="H212" s="67"/>
    </row>
    <row r="213" spans="4:8" s="37" customFormat="1" ht="13.5">
      <c r="D213" s="64"/>
      <c r="E213" s="65"/>
      <c r="F213" s="66"/>
      <c r="G213" s="66"/>
      <c r="H213" s="67"/>
    </row>
    <row r="214" spans="4:8" s="37" customFormat="1" ht="13.5">
      <c r="D214" s="64"/>
      <c r="E214" s="65"/>
      <c r="F214" s="66"/>
      <c r="G214" s="66"/>
      <c r="H214" s="67"/>
    </row>
    <row r="215" spans="4:8" s="37" customFormat="1" ht="13.5">
      <c r="D215" s="64"/>
      <c r="E215" s="65"/>
      <c r="F215" s="66"/>
      <c r="G215" s="66"/>
      <c r="H215" s="67"/>
    </row>
    <row r="216" spans="4:8" s="37" customFormat="1" ht="13.5">
      <c r="D216" s="64"/>
      <c r="E216" s="65"/>
      <c r="F216" s="66"/>
      <c r="G216" s="66"/>
      <c r="H216" s="67"/>
    </row>
    <row r="217" spans="4:8" s="37" customFormat="1" ht="13.5">
      <c r="D217" s="64"/>
      <c r="E217" s="65"/>
      <c r="F217" s="66"/>
      <c r="G217" s="66"/>
      <c r="H217" s="67"/>
    </row>
    <row r="218" spans="4:8" s="37" customFormat="1" ht="13.5">
      <c r="D218" s="64"/>
      <c r="E218" s="65"/>
      <c r="F218" s="66"/>
      <c r="G218" s="66"/>
      <c r="H218" s="67"/>
    </row>
    <row r="219" spans="4:8" s="37" customFormat="1" ht="13.5">
      <c r="D219" s="64"/>
      <c r="E219" s="65"/>
      <c r="F219" s="66"/>
      <c r="G219" s="66"/>
      <c r="H219" s="67"/>
    </row>
    <row r="220" spans="4:8" s="37" customFormat="1" ht="13.5">
      <c r="D220" s="64"/>
      <c r="E220" s="65"/>
      <c r="F220" s="66"/>
      <c r="G220" s="66"/>
      <c r="H220" s="67"/>
    </row>
    <row r="221" spans="4:8" s="37" customFormat="1" ht="13.5">
      <c r="D221" s="64"/>
      <c r="E221" s="65"/>
      <c r="F221" s="66"/>
      <c r="G221" s="66"/>
      <c r="H221" s="67"/>
    </row>
    <row r="222" spans="4:8" s="37" customFormat="1" ht="13.5">
      <c r="D222" s="64"/>
      <c r="E222" s="65"/>
      <c r="F222" s="66"/>
      <c r="G222" s="66"/>
      <c r="H222" s="67"/>
    </row>
    <row r="223" spans="4:8" s="37" customFormat="1" ht="13.5">
      <c r="D223" s="64"/>
      <c r="E223" s="65"/>
      <c r="F223" s="66"/>
      <c r="G223" s="66"/>
      <c r="H223" s="67"/>
    </row>
    <row r="224" spans="4:8" s="37" customFormat="1" ht="13.5">
      <c r="D224" s="64"/>
      <c r="E224" s="65"/>
      <c r="F224" s="66"/>
      <c r="G224" s="66"/>
      <c r="H224" s="67"/>
    </row>
    <row r="225" spans="4:8" s="37" customFormat="1" ht="13.5">
      <c r="D225" s="64"/>
      <c r="E225" s="65"/>
      <c r="F225" s="66"/>
      <c r="G225" s="66"/>
      <c r="H225" s="67"/>
    </row>
    <row r="226" spans="4:8" s="37" customFormat="1" ht="13.5">
      <c r="D226" s="64"/>
      <c r="E226" s="65"/>
      <c r="F226" s="66"/>
      <c r="G226" s="66"/>
      <c r="H226" s="67"/>
    </row>
    <row r="227" spans="4:8" s="37" customFormat="1" ht="13.5">
      <c r="D227" s="64"/>
      <c r="E227" s="65"/>
      <c r="F227" s="66"/>
      <c r="G227" s="66"/>
      <c r="H227" s="67"/>
    </row>
    <row r="228" spans="4:8" s="37" customFormat="1" ht="13.5">
      <c r="D228" s="64"/>
      <c r="E228" s="65"/>
      <c r="F228" s="66"/>
      <c r="G228" s="66"/>
      <c r="H228" s="67"/>
    </row>
    <row r="229" spans="4:8" s="37" customFormat="1" ht="13.5">
      <c r="D229" s="64"/>
      <c r="E229" s="65"/>
      <c r="F229" s="66"/>
      <c r="G229" s="66"/>
      <c r="H229" s="67"/>
    </row>
    <row r="230" spans="4:8" s="37" customFormat="1" ht="13.5">
      <c r="D230" s="64"/>
      <c r="E230" s="65"/>
      <c r="F230" s="66"/>
      <c r="G230" s="66"/>
      <c r="H230" s="67"/>
    </row>
    <row r="231" spans="4:8" s="37" customFormat="1" ht="13.5">
      <c r="D231" s="64"/>
      <c r="E231" s="65"/>
      <c r="F231" s="66"/>
      <c r="G231" s="66"/>
      <c r="H231" s="67"/>
    </row>
    <row r="232" spans="4:8" s="37" customFormat="1" ht="13.5">
      <c r="D232" s="64"/>
      <c r="E232" s="65"/>
      <c r="F232" s="66"/>
      <c r="G232" s="66"/>
      <c r="H232" s="67"/>
    </row>
    <row r="233" spans="4:8" s="37" customFormat="1" ht="13.5">
      <c r="D233" s="64"/>
      <c r="E233" s="65"/>
      <c r="F233" s="66"/>
      <c r="G233" s="66"/>
      <c r="H233" s="67"/>
    </row>
    <row r="234" spans="4:8" s="37" customFormat="1" ht="13.5">
      <c r="D234" s="64"/>
      <c r="E234" s="65"/>
      <c r="F234" s="66"/>
      <c r="G234" s="66"/>
      <c r="H234" s="67"/>
    </row>
    <row r="235" spans="4:8" s="37" customFormat="1" ht="13.5">
      <c r="D235" s="64"/>
      <c r="E235" s="65"/>
      <c r="F235" s="66"/>
      <c r="G235" s="66"/>
      <c r="H235" s="67"/>
    </row>
    <row r="236" spans="4:8" s="37" customFormat="1" ht="13.5">
      <c r="D236" s="64"/>
      <c r="E236" s="65"/>
      <c r="F236" s="66"/>
      <c r="G236" s="66"/>
      <c r="H236" s="67"/>
    </row>
    <row r="237" spans="4:8" s="37" customFormat="1" ht="13.5">
      <c r="D237" s="64"/>
      <c r="E237" s="65"/>
      <c r="F237" s="66"/>
      <c r="G237" s="66"/>
      <c r="H237" s="67"/>
    </row>
    <row r="238" spans="4:8" s="37" customFormat="1" ht="13.5">
      <c r="D238" s="64"/>
      <c r="E238" s="65"/>
      <c r="F238" s="66"/>
      <c r="G238" s="66"/>
      <c r="H238" s="67"/>
    </row>
    <row r="239" spans="4:8" s="37" customFormat="1" ht="13.5">
      <c r="D239" s="64"/>
      <c r="E239" s="65"/>
      <c r="F239" s="66"/>
      <c r="G239" s="66"/>
      <c r="H239" s="67"/>
    </row>
    <row r="240" spans="4:8" s="37" customFormat="1" ht="13.5">
      <c r="D240" s="64"/>
      <c r="E240" s="65"/>
      <c r="F240" s="66"/>
      <c r="G240" s="66"/>
      <c r="H240" s="67"/>
    </row>
    <row r="241" spans="4:8" s="37" customFormat="1" ht="13.5">
      <c r="D241" s="64"/>
      <c r="E241" s="65"/>
      <c r="F241" s="66"/>
      <c r="G241" s="66"/>
      <c r="H241" s="67"/>
    </row>
    <row r="242" spans="4:8" s="37" customFormat="1" ht="13.5">
      <c r="D242" s="64"/>
      <c r="E242" s="65"/>
      <c r="F242" s="66"/>
      <c r="G242" s="66"/>
      <c r="H242" s="67"/>
    </row>
    <row r="243" spans="4:8" s="37" customFormat="1" ht="13.5">
      <c r="D243" s="64"/>
      <c r="E243" s="65"/>
      <c r="F243" s="66"/>
      <c r="G243" s="66"/>
      <c r="H243" s="67"/>
    </row>
    <row r="244" spans="4:8" s="37" customFormat="1" ht="13.5">
      <c r="D244" s="64"/>
      <c r="E244" s="65"/>
      <c r="F244" s="66"/>
      <c r="G244" s="66"/>
      <c r="H244" s="67"/>
    </row>
    <row r="245" spans="4:8" s="37" customFormat="1" ht="13.5">
      <c r="D245" s="64"/>
      <c r="E245" s="65"/>
      <c r="F245" s="66"/>
      <c r="G245" s="66"/>
      <c r="H245" s="67"/>
    </row>
    <row r="246" spans="4:8" s="37" customFormat="1" ht="13.5">
      <c r="D246" s="64"/>
      <c r="E246" s="65"/>
      <c r="F246" s="66"/>
      <c r="G246" s="66"/>
      <c r="H246" s="67"/>
    </row>
    <row r="247" spans="4:8" s="37" customFormat="1" ht="13.5">
      <c r="D247" s="64"/>
      <c r="E247" s="65"/>
      <c r="F247" s="66"/>
      <c r="G247" s="66"/>
      <c r="H247" s="67"/>
    </row>
    <row r="248" spans="4:8" s="37" customFormat="1" ht="13.5">
      <c r="D248" s="64"/>
      <c r="E248" s="65"/>
      <c r="F248" s="66"/>
      <c r="G248" s="66"/>
      <c r="H248" s="67"/>
    </row>
    <row r="249" spans="4:8" s="37" customFormat="1" ht="13.5">
      <c r="D249" s="64"/>
      <c r="E249" s="65"/>
      <c r="F249" s="66"/>
      <c r="G249" s="66"/>
      <c r="H249" s="67"/>
    </row>
    <row r="250" spans="4:8" s="37" customFormat="1" ht="13.5">
      <c r="D250" s="64"/>
      <c r="E250" s="65"/>
      <c r="F250" s="66"/>
      <c r="G250" s="66"/>
      <c r="H250" s="67"/>
    </row>
    <row r="251" spans="4:8" s="37" customFormat="1" ht="13.5">
      <c r="D251" s="64"/>
      <c r="E251" s="65"/>
      <c r="F251" s="66"/>
      <c r="G251" s="66"/>
      <c r="H251" s="67"/>
    </row>
    <row r="252" spans="4:8" s="37" customFormat="1" ht="13.5">
      <c r="D252" s="64"/>
      <c r="E252" s="65"/>
      <c r="F252" s="66"/>
      <c r="G252" s="66"/>
      <c r="H252" s="67"/>
    </row>
    <row r="253" spans="4:8" s="37" customFormat="1" ht="13.5">
      <c r="D253" s="64"/>
      <c r="E253" s="65"/>
      <c r="F253" s="66"/>
      <c r="G253" s="66"/>
      <c r="H253" s="67"/>
    </row>
    <row r="254" spans="4:8" s="37" customFormat="1" ht="13.5">
      <c r="D254" s="64"/>
      <c r="E254" s="65"/>
      <c r="F254" s="66"/>
      <c r="G254" s="66"/>
      <c r="H254" s="67"/>
    </row>
    <row r="255" spans="4:8" s="37" customFormat="1" ht="13.5">
      <c r="D255" s="64"/>
      <c r="E255" s="65"/>
      <c r="F255" s="66"/>
      <c r="G255" s="66"/>
      <c r="H255" s="67"/>
    </row>
    <row r="256" spans="4:8" s="37" customFormat="1" ht="13.5">
      <c r="D256" s="64"/>
      <c r="E256" s="65"/>
      <c r="F256" s="66"/>
      <c r="G256" s="66"/>
      <c r="H256" s="67"/>
    </row>
    <row r="257" spans="4:8" s="37" customFormat="1" ht="13.5">
      <c r="D257" s="64"/>
      <c r="E257" s="65"/>
      <c r="F257" s="66"/>
      <c r="G257" s="66"/>
      <c r="H257" s="67"/>
    </row>
    <row r="258" spans="4:8" s="37" customFormat="1" ht="13.5">
      <c r="D258" s="64"/>
      <c r="E258" s="65"/>
      <c r="F258" s="66"/>
      <c r="G258" s="66"/>
      <c r="H258" s="67"/>
    </row>
    <row r="259" spans="4:8" s="37" customFormat="1" ht="13.5">
      <c r="D259" s="64"/>
      <c r="E259" s="65"/>
      <c r="F259" s="66"/>
      <c r="G259" s="66"/>
      <c r="H259" s="67"/>
    </row>
    <row r="260" spans="4:8" s="37" customFormat="1" ht="13.5">
      <c r="D260" s="64"/>
      <c r="E260" s="65"/>
      <c r="F260" s="66"/>
      <c r="G260" s="66"/>
      <c r="H260" s="67"/>
    </row>
    <row r="261" spans="4:8" s="37" customFormat="1" ht="13.5">
      <c r="D261" s="64"/>
      <c r="E261" s="65"/>
      <c r="F261" s="66"/>
      <c r="G261" s="66"/>
      <c r="H261" s="67"/>
    </row>
    <row r="262" spans="4:8" s="37" customFormat="1" ht="13.5">
      <c r="D262" s="64"/>
      <c r="E262" s="65"/>
      <c r="F262" s="66"/>
      <c r="G262" s="66"/>
      <c r="H262" s="67"/>
    </row>
    <row r="263" spans="4:8" s="37" customFormat="1" ht="13.5">
      <c r="D263" s="64"/>
      <c r="E263" s="65"/>
      <c r="F263" s="66"/>
      <c r="G263" s="66"/>
      <c r="H263" s="67"/>
    </row>
    <row r="264" spans="4:8" s="37" customFormat="1" ht="13.5">
      <c r="D264" s="64"/>
      <c r="E264" s="65"/>
      <c r="F264" s="66"/>
      <c r="G264" s="66"/>
      <c r="H264" s="67"/>
    </row>
    <row r="265" spans="4:8" s="37" customFormat="1" ht="13.5">
      <c r="D265" s="64"/>
      <c r="E265" s="65"/>
      <c r="F265" s="66"/>
      <c r="G265" s="66"/>
      <c r="H265" s="67"/>
    </row>
    <row r="266" spans="4:8" s="37" customFormat="1" ht="13.5">
      <c r="D266" s="64"/>
      <c r="E266" s="65"/>
      <c r="F266" s="66"/>
      <c r="G266" s="66"/>
      <c r="H266" s="67"/>
    </row>
    <row r="267" spans="4:8" s="37" customFormat="1" ht="13.5">
      <c r="D267" s="64"/>
      <c r="E267" s="65"/>
      <c r="F267" s="66"/>
      <c r="G267" s="66"/>
      <c r="H267" s="67"/>
    </row>
    <row r="268" spans="4:8" s="37" customFormat="1" ht="13.5">
      <c r="D268" s="64"/>
      <c r="E268" s="65"/>
      <c r="F268" s="66"/>
      <c r="G268" s="66"/>
      <c r="H268" s="67"/>
    </row>
    <row r="269" spans="4:8" s="37" customFormat="1" ht="13.5">
      <c r="D269" s="64"/>
      <c r="E269" s="65"/>
      <c r="F269" s="66"/>
      <c r="G269" s="66"/>
      <c r="H269" s="67"/>
    </row>
    <row r="270" spans="4:8" s="37" customFormat="1" ht="13.5">
      <c r="D270" s="64"/>
      <c r="E270" s="65"/>
      <c r="F270" s="66"/>
      <c r="G270" s="66"/>
      <c r="H270" s="67"/>
    </row>
    <row r="271" spans="4:8" s="37" customFormat="1" ht="13.5">
      <c r="D271" s="64"/>
      <c r="E271" s="65"/>
      <c r="F271" s="66"/>
      <c r="G271" s="66"/>
      <c r="H271" s="67"/>
    </row>
    <row r="272" spans="4:8" s="37" customFormat="1" ht="13.5">
      <c r="D272" s="64"/>
      <c r="E272" s="65"/>
      <c r="F272" s="66"/>
      <c r="G272" s="66"/>
      <c r="H272" s="67"/>
    </row>
    <row r="273" spans="4:8" s="37" customFormat="1" ht="13.5">
      <c r="D273" s="64"/>
      <c r="E273" s="65"/>
      <c r="F273" s="66"/>
      <c r="G273" s="66"/>
      <c r="H273" s="67"/>
    </row>
    <row r="274" spans="4:8" s="37" customFormat="1" ht="13.5">
      <c r="D274" s="64"/>
      <c r="E274" s="65"/>
      <c r="F274" s="66"/>
      <c r="G274" s="66"/>
      <c r="H274" s="67"/>
    </row>
    <row r="275" spans="4:8" s="37" customFormat="1" ht="13.5">
      <c r="D275" s="64"/>
      <c r="E275" s="65"/>
      <c r="F275" s="66"/>
      <c r="G275" s="66"/>
      <c r="H275" s="67"/>
    </row>
    <row r="276" spans="4:8" s="37" customFormat="1" ht="13.5">
      <c r="D276" s="64"/>
      <c r="E276" s="65"/>
      <c r="F276" s="66"/>
      <c r="G276" s="66"/>
      <c r="H276" s="67"/>
    </row>
    <row r="277" spans="4:8" s="37" customFormat="1" ht="13.5">
      <c r="D277" s="64"/>
      <c r="E277" s="65"/>
      <c r="F277" s="66"/>
      <c r="G277" s="66"/>
      <c r="H277" s="67"/>
    </row>
    <row r="278" spans="4:8" s="37" customFormat="1" ht="13.5">
      <c r="D278" s="64"/>
      <c r="E278" s="65"/>
      <c r="F278" s="66"/>
      <c r="G278" s="66"/>
      <c r="H278" s="67"/>
    </row>
    <row r="279" spans="4:8" s="37" customFormat="1" ht="13.5">
      <c r="D279" s="64"/>
      <c r="E279" s="65"/>
      <c r="F279" s="66"/>
      <c r="G279" s="66"/>
      <c r="H279" s="67"/>
    </row>
    <row r="280" spans="4:8" s="37" customFormat="1" ht="13.5">
      <c r="D280" s="64"/>
      <c r="E280" s="65"/>
      <c r="F280" s="66"/>
      <c r="G280" s="66"/>
      <c r="H280" s="67"/>
    </row>
    <row r="281" spans="4:8" s="37" customFormat="1" ht="13.5">
      <c r="D281" s="64"/>
      <c r="E281" s="65"/>
      <c r="F281" s="66"/>
      <c r="G281" s="66"/>
      <c r="H281" s="67"/>
    </row>
    <row r="282" spans="4:8" s="37" customFormat="1" ht="13.5">
      <c r="D282" s="64"/>
      <c r="E282" s="65"/>
      <c r="F282" s="66"/>
      <c r="G282" s="66"/>
      <c r="H282" s="67"/>
    </row>
    <row r="283" spans="4:8" s="37" customFormat="1" ht="13.5">
      <c r="D283" s="64"/>
      <c r="E283" s="65"/>
      <c r="F283" s="66"/>
      <c r="G283" s="66"/>
      <c r="H283" s="67"/>
    </row>
    <row r="284" spans="4:8" s="37" customFormat="1" ht="13.5">
      <c r="D284" s="64"/>
      <c r="E284" s="65"/>
      <c r="F284" s="66"/>
      <c r="G284" s="66"/>
      <c r="H284" s="67"/>
    </row>
    <row r="285" spans="4:8" s="37" customFormat="1" ht="13.5">
      <c r="D285" s="64"/>
      <c r="E285" s="65"/>
      <c r="F285" s="66"/>
      <c r="G285" s="66"/>
      <c r="H285" s="67"/>
    </row>
    <row r="286" spans="4:8" s="37" customFormat="1" ht="13.5">
      <c r="D286" s="64"/>
      <c r="E286" s="65"/>
      <c r="F286" s="66"/>
      <c r="G286" s="66"/>
      <c r="H286" s="67"/>
    </row>
    <row r="287" spans="4:8" s="37" customFormat="1" ht="13.5">
      <c r="D287" s="64"/>
      <c r="E287" s="65"/>
      <c r="F287" s="66"/>
      <c r="G287" s="66"/>
      <c r="H287" s="67"/>
    </row>
    <row r="288" spans="4:8" s="37" customFormat="1" ht="13.5">
      <c r="D288" s="64"/>
      <c r="E288" s="65"/>
      <c r="F288" s="66"/>
      <c r="G288" s="66"/>
      <c r="H288" s="67"/>
    </row>
    <row r="289" spans="4:8" s="37" customFormat="1" ht="13.5">
      <c r="D289" s="64"/>
      <c r="E289" s="65"/>
      <c r="F289" s="66"/>
      <c r="G289" s="66"/>
      <c r="H289" s="67"/>
    </row>
    <row r="290" spans="4:8" s="37" customFormat="1" ht="13.5">
      <c r="D290" s="64"/>
      <c r="E290" s="65"/>
      <c r="F290" s="66"/>
      <c r="G290" s="66"/>
      <c r="H290" s="67"/>
    </row>
    <row r="291" spans="4:8" s="37" customFormat="1" ht="13.5">
      <c r="D291" s="64"/>
      <c r="E291" s="65"/>
      <c r="F291" s="66"/>
      <c r="G291" s="66"/>
      <c r="H291" s="67"/>
    </row>
    <row r="292" spans="4:8" s="37" customFormat="1" ht="13.5">
      <c r="D292" s="64"/>
      <c r="E292" s="65"/>
      <c r="F292" s="66"/>
      <c r="G292" s="66"/>
      <c r="H292" s="67"/>
    </row>
    <row r="293" spans="4:8" s="37" customFormat="1" ht="13.5">
      <c r="D293" s="64"/>
      <c r="E293" s="65"/>
      <c r="F293" s="66"/>
      <c r="G293" s="66"/>
      <c r="H293" s="67"/>
    </row>
    <row r="294" spans="4:8" s="37" customFormat="1" ht="13.5">
      <c r="D294" s="64"/>
      <c r="E294" s="65"/>
      <c r="F294" s="66"/>
      <c r="G294" s="66"/>
      <c r="H294" s="67"/>
    </row>
    <row r="295" spans="4:8" s="37" customFormat="1" ht="13.5">
      <c r="D295" s="64"/>
      <c r="E295" s="65"/>
      <c r="F295" s="66"/>
      <c r="G295" s="66"/>
      <c r="H295" s="67"/>
    </row>
    <row r="296" spans="4:8" s="37" customFormat="1" ht="13.5">
      <c r="D296" s="64"/>
      <c r="E296" s="65"/>
      <c r="F296" s="66"/>
      <c r="G296" s="66"/>
      <c r="H296" s="67"/>
    </row>
    <row r="297" spans="4:8" s="37" customFormat="1" ht="13.5">
      <c r="D297" s="64"/>
      <c r="E297" s="65"/>
      <c r="F297" s="66"/>
      <c r="G297" s="66"/>
      <c r="H297" s="67"/>
    </row>
    <row r="298" spans="4:8" s="37" customFormat="1" ht="13.5">
      <c r="D298" s="64"/>
      <c r="E298" s="65"/>
      <c r="F298" s="66"/>
      <c r="G298" s="66"/>
      <c r="H298" s="67"/>
    </row>
    <row r="299" spans="4:8" s="37" customFormat="1" ht="13.5">
      <c r="D299" s="64"/>
      <c r="E299" s="65"/>
      <c r="F299" s="66"/>
      <c r="G299" s="66"/>
      <c r="H299" s="67"/>
    </row>
    <row r="300" spans="4:8" s="37" customFormat="1" ht="13.5">
      <c r="D300" s="64"/>
      <c r="E300" s="65"/>
      <c r="F300" s="66"/>
      <c r="G300" s="66"/>
      <c r="H300" s="67"/>
    </row>
    <row r="301" spans="4:8" s="37" customFormat="1" ht="13.5">
      <c r="D301" s="64"/>
      <c r="E301" s="65"/>
      <c r="F301" s="66"/>
      <c r="G301" s="66"/>
      <c r="H301" s="67"/>
    </row>
    <row r="302" spans="4:8" s="37" customFormat="1" ht="13.5">
      <c r="D302" s="64"/>
      <c r="E302" s="65"/>
      <c r="F302" s="66"/>
      <c r="G302" s="66"/>
      <c r="H302" s="67"/>
    </row>
    <row r="303" spans="4:8" s="37" customFormat="1" ht="13.5">
      <c r="D303" s="64"/>
      <c r="E303" s="65"/>
      <c r="F303" s="66"/>
      <c r="G303" s="66"/>
      <c r="H303" s="67"/>
    </row>
    <row r="304" spans="4:8" s="37" customFormat="1" ht="13.5">
      <c r="D304" s="64"/>
      <c r="E304" s="65"/>
      <c r="F304" s="66"/>
      <c r="G304" s="66"/>
      <c r="H304" s="67"/>
    </row>
    <row r="305" spans="4:8" s="37" customFormat="1" ht="13.5">
      <c r="D305" s="64"/>
      <c r="E305" s="65"/>
      <c r="F305" s="66"/>
      <c r="G305" s="66"/>
      <c r="H305" s="67"/>
    </row>
    <row r="306" spans="4:8" s="37" customFormat="1" ht="13.5">
      <c r="D306" s="64"/>
      <c r="E306" s="65"/>
      <c r="F306" s="66"/>
      <c r="G306" s="66"/>
      <c r="H306" s="67"/>
    </row>
    <row r="307" spans="4:8" s="37" customFormat="1" ht="13.5">
      <c r="D307" s="64"/>
      <c r="E307" s="65"/>
      <c r="F307" s="66"/>
      <c r="G307" s="66"/>
      <c r="H307" s="67"/>
    </row>
    <row r="308" spans="4:8" s="37" customFormat="1" ht="13.5">
      <c r="D308" s="64"/>
      <c r="E308" s="65"/>
      <c r="F308" s="66"/>
      <c r="G308" s="66"/>
      <c r="H308" s="67"/>
    </row>
    <row r="309" spans="4:8" s="37" customFormat="1" ht="13.5">
      <c r="D309" s="64"/>
      <c r="E309" s="65"/>
      <c r="F309" s="66"/>
      <c r="G309" s="66"/>
      <c r="H309" s="67"/>
    </row>
    <row r="310" spans="4:8" s="37" customFormat="1" ht="13.5">
      <c r="D310" s="64"/>
      <c r="E310" s="65"/>
      <c r="F310" s="66"/>
      <c r="G310" s="66"/>
      <c r="H310" s="67"/>
    </row>
    <row r="311" spans="4:8" s="37" customFormat="1" ht="13.5">
      <c r="D311" s="64"/>
      <c r="E311" s="65"/>
      <c r="F311" s="66"/>
      <c r="G311" s="66"/>
      <c r="H311" s="67"/>
    </row>
    <row r="312" spans="4:8" s="37" customFormat="1" ht="13.5">
      <c r="D312" s="64"/>
      <c r="E312" s="65"/>
      <c r="F312" s="66"/>
      <c r="G312" s="66"/>
      <c r="H312" s="67"/>
    </row>
    <row r="313" spans="4:8" s="37" customFormat="1" ht="13.5">
      <c r="D313" s="64"/>
      <c r="E313" s="65"/>
      <c r="F313" s="66"/>
      <c r="G313" s="66"/>
      <c r="H313" s="67"/>
    </row>
    <row r="314" spans="4:8" s="37" customFormat="1" ht="13.5">
      <c r="D314" s="64"/>
      <c r="E314" s="65"/>
      <c r="F314" s="66"/>
      <c r="G314" s="66"/>
      <c r="H314" s="67"/>
    </row>
    <row r="315" spans="4:8" s="37" customFormat="1" ht="13.5">
      <c r="D315" s="64"/>
      <c r="E315" s="65"/>
      <c r="F315" s="66"/>
      <c r="G315" s="66"/>
      <c r="H315" s="67"/>
    </row>
    <row r="316" spans="4:8" s="37" customFormat="1" ht="13.5">
      <c r="D316" s="64"/>
      <c r="E316" s="65"/>
      <c r="F316" s="66"/>
      <c r="G316" s="66"/>
      <c r="H316" s="67"/>
    </row>
    <row r="317" spans="4:8" s="37" customFormat="1" ht="13.5">
      <c r="D317" s="64"/>
      <c r="E317" s="65"/>
      <c r="F317" s="66"/>
      <c r="G317" s="66"/>
      <c r="H317" s="67"/>
    </row>
    <row r="318" spans="4:8" s="37" customFormat="1" ht="13.5">
      <c r="D318" s="64"/>
      <c r="E318" s="65"/>
      <c r="F318" s="66"/>
      <c r="G318" s="66"/>
      <c r="H318" s="67"/>
    </row>
    <row r="319" spans="4:8" s="37" customFormat="1" ht="13.5">
      <c r="D319" s="64"/>
      <c r="E319" s="65"/>
      <c r="F319" s="66"/>
      <c r="G319" s="66"/>
      <c r="H319" s="67"/>
    </row>
    <row r="320" spans="4:8" s="37" customFormat="1" ht="13.5">
      <c r="D320" s="64"/>
      <c r="E320" s="65"/>
      <c r="F320" s="66"/>
      <c r="G320" s="66"/>
      <c r="H320" s="67"/>
    </row>
    <row r="321" spans="4:8" s="37" customFormat="1" ht="13.5">
      <c r="D321" s="64"/>
      <c r="E321" s="65"/>
      <c r="F321" s="66"/>
      <c r="G321" s="66"/>
      <c r="H321" s="67"/>
    </row>
    <row r="322" spans="4:8" s="37" customFormat="1" ht="13.5">
      <c r="D322" s="64"/>
      <c r="E322" s="65"/>
      <c r="F322" s="66"/>
      <c r="G322" s="66"/>
      <c r="H322" s="67"/>
    </row>
    <row r="323" spans="4:8" s="37" customFormat="1" ht="13.5">
      <c r="D323" s="64"/>
      <c r="E323" s="65"/>
      <c r="F323" s="66"/>
      <c r="G323" s="66"/>
      <c r="H323" s="67"/>
    </row>
    <row r="324" spans="4:8" s="37" customFormat="1" ht="13.5">
      <c r="D324" s="64"/>
      <c r="E324" s="65"/>
      <c r="F324" s="66"/>
      <c r="G324" s="66"/>
      <c r="H324" s="67"/>
    </row>
    <row r="325" spans="4:8" s="37" customFormat="1" ht="13.5">
      <c r="D325" s="64"/>
      <c r="E325" s="65"/>
      <c r="F325" s="66"/>
      <c r="G325" s="66"/>
      <c r="H325" s="67"/>
    </row>
    <row r="326" spans="4:8" s="37" customFormat="1" ht="13.5">
      <c r="D326" s="64"/>
      <c r="E326" s="65"/>
      <c r="F326" s="66"/>
      <c r="G326" s="66"/>
      <c r="H326" s="67"/>
    </row>
    <row r="327" spans="4:8" s="37" customFormat="1" ht="13.5">
      <c r="D327" s="64"/>
      <c r="E327" s="65"/>
      <c r="F327" s="66"/>
      <c r="G327" s="66"/>
      <c r="H327" s="67"/>
    </row>
    <row r="328" spans="4:8" s="37" customFormat="1" ht="13.5">
      <c r="D328" s="64"/>
      <c r="E328" s="65"/>
      <c r="F328" s="66"/>
      <c r="G328" s="66"/>
      <c r="H328" s="67"/>
    </row>
    <row r="329" spans="4:8" s="37" customFormat="1" ht="13.5">
      <c r="D329" s="64"/>
      <c r="E329" s="65"/>
      <c r="F329" s="66"/>
      <c r="G329" s="66"/>
      <c r="H329" s="67"/>
    </row>
    <row r="330" spans="4:8" s="37" customFormat="1" ht="13.5">
      <c r="D330" s="64"/>
      <c r="E330" s="65"/>
      <c r="F330" s="66"/>
      <c r="G330" s="66"/>
      <c r="H330" s="67"/>
    </row>
    <row r="331" spans="4:8" s="37" customFormat="1" ht="13.5">
      <c r="D331" s="64"/>
      <c r="E331" s="65"/>
      <c r="F331" s="66"/>
      <c r="G331" s="66"/>
      <c r="H331" s="67"/>
    </row>
    <row r="332" spans="4:8" s="37" customFormat="1" ht="13.5">
      <c r="D332" s="64"/>
      <c r="E332" s="65"/>
      <c r="F332" s="66"/>
      <c r="G332" s="66"/>
      <c r="H332" s="67"/>
    </row>
    <row r="333" spans="4:8" s="37" customFormat="1" ht="13.5">
      <c r="D333" s="64"/>
      <c r="E333" s="65"/>
      <c r="F333" s="66"/>
      <c r="G333" s="66"/>
      <c r="H333" s="67"/>
    </row>
    <row r="334" spans="4:8" s="37" customFormat="1" ht="13.5">
      <c r="D334" s="64"/>
      <c r="E334" s="65"/>
      <c r="F334" s="66"/>
      <c r="G334" s="66"/>
      <c r="H334" s="67"/>
    </row>
    <row r="335" spans="4:8" s="37" customFormat="1" ht="13.5">
      <c r="D335" s="64"/>
      <c r="E335" s="65"/>
      <c r="F335" s="66"/>
      <c r="G335" s="66"/>
      <c r="H335" s="67"/>
    </row>
    <row r="336" spans="4:8" s="37" customFormat="1" ht="13.5">
      <c r="D336" s="64"/>
      <c r="E336" s="65"/>
      <c r="F336" s="66"/>
      <c r="G336" s="66"/>
      <c r="H336" s="67"/>
    </row>
    <row r="337" spans="4:8" s="37" customFormat="1" ht="13.5">
      <c r="D337" s="64"/>
      <c r="E337" s="65"/>
      <c r="F337" s="66"/>
      <c r="G337" s="66"/>
      <c r="H337" s="67"/>
    </row>
    <row r="338" spans="4:8" s="37" customFormat="1" ht="13.5">
      <c r="D338" s="64"/>
      <c r="E338" s="65"/>
      <c r="F338" s="66"/>
      <c r="G338" s="66"/>
      <c r="H338" s="67"/>
    </row>
    <row r="339" spans="4:8" s="37" customFormat="1" ht="13.5">
      <c r="D339" s="64"/>
      <c r="E339" s="65"/>
      <c r="F339" s="66"/>
      <c r="G339" s="66"/>
      <c r="H339" s="67"/>
    </row>
    <row r="340" spans="4:8" s="37" customFormat="1" ht="13.5">
      <c r="D340" s="64"/>
      <c r="E340" s="65"/>
      <c r="F340" s="66"/>
      <c r="G340" s="66"/>
      <c r="H340" s="67"/>
    </row>
    <row r="341" spans="4:8" s="37" customFormat="1" ht="13.5">
      <c r="D341" s="64"/>
      <c r="E341" s="65"/>
      <c r="F341" s="66"/>
      <c r="G341" s="66"/>
      <c r="H341" s="67"/>
    </row>
    <row r="342" spans="4:8" s="37" customFormat="1" ht="13.5">
      <c r="D342" s="64"/>
      <c r="E342" s="65"/>
      <c r="F342" s="66"/>
      <c r="G342" s="66"/>
      <c r="H342" s="67"/>
    </row>
    <row r="343" spans="4:8" s="37" customFormat="1" ht="13.5">
      <c r="D343" s="64"/>
      <c r="E343" s="65"/>
      <c r="F343" s="66"/>
      <c r="G343" s="66"/>
      <c r="H343" s="67"/>
    </row>
    <row r="344" spans="4:8" s="37" customFormat="1" ht="13.5">
      <c r="D344" s="64"/>
      <c r="E344" s="65"/>
      <c r="F344" s="66"/>
      <c r="G344" s="66"/>
      <c r="H344" s="67"/>
    </row>
    <row r="345" spans="4:8" s="37" customFormat="1" ht="13.5">
      <c r="D345" s="64"/>
      <c r="E345" s="65"/>
      <c r="F345" s="66"/>
      <c r="G345" s="66"/>
      <c r="H345" s="67"/>
    </row>
    <row r="346" spans="4:8" s="37" customFormat="1" ht="13.5">
      <c r="D346" s="64"/>
      <c r="E346" s="65"/>
      <c r="F346" s="66"/>
      <c r="G346" s="66"/>
      <c r="H346" s="67"/>
    </row>
    <row r="347" spans="4:8" s="37" customFormat="1" ht="13.5">
      <c r="D347" s="64"/>
      <c r="E347" s="65"/>
      <c r="F347" s="66"/>
      <c r="G347" s="66"/>
      <c r="H347" s="67"/>
    </row>
    <row r="348" spans="4:8" s="37" customFormat="1" ht="13.5">
      <c r="D348" s="64"/>
      <c r="E348" s="65"/>
      <c r="F348" s="66"/>
      <c r="G348" s="66"/>
      <c r="H348" s="67"/>
    </row>
    <row r="349" spans="4:8" s="37" customFormat="1" ht="13.5">
      <c r="D349" s="64"/>
      <c r="E349" s="65"/>
      <c r="F349" s="66"/>
      <c r="G349" s="66"/>
      <c r="H349" s="67"/>
    </row>
    <row r="350" spans="4:8" s="37" customFormat="1" ht="13.5">
      <c r="D350" s="64"/>
      <c r="E350" s="65"/>
      <c r="F350" s="66"/>
      <c r="G350" s="66"/>
      <c r="H350" s="67"/>
    </row>
    <row r="351" spans="4:8" s="37" customFormat="1" ht="13.5">
      <c r="D351" s="64"/>
      <c r="E351" s="65"/>
      <c r="F351" s="66"/>
      <c r="G351" s="66"/>
      <c r="H351" s="67"/>
    </row>
    <row r="352" spans="4:8" s="37" customFormat="1" ht="13.5">
      <c r="D352" s="64"/>
      <c r="E352" s="65"/>
      <c r="F352" s="66"/>
      <c r="G352" s="66"/>
      <c r="H352" s="67"/>
    </row>
    <row r="353" spans="4:8" s="37" customFormat="1" ht="13.5">
      <c r="D353" s="64"/>
      <c r="E353" s="65"/>
      <c r="F353" s="66"/>
      <c r="G353" s="66"/>
      <c r="H353" s="67"/>
    </row>
    <row r="354" spans="4:8" s="37" customFormat="1" ht="13.5">
      <c r="D354" s="64"/>
      <c r="E354" s="65"/>
      <c r="F354" s="66"/>
      <c r="G354" s="66"/>
      <c r="H354" s="67"/>
    </row>
    <row r="355" spans="4:8" s="37" customFormat="1" ht="13.5">
      <c r="D355" s="64"/>
      <c r="E355" s="65"/>
      <c r="F355" s="66"/>
      <c r="G355" s="66"/>
      <c r="H355" s="67"/>
    </row>
    <row r="356" spans="4:8" s="37" customFormat="1" ht="13.5">
      <c r="D356" s="64"/>
      <c r="E356" s="65"/>
      <c r="F356" s="66"/>
      <c r="G356" s="66"/>
      <c r="H356" s="67"/>
    </row>
    <row r="357" spans="4:8" s="37" customFormat="1" ht="13.5">
      <c r="D357" s="64"/>
      <c r="E357" s="65"/>
      <c r="F357" s="66"/>
      <c r="G357" s="66"/>
      <c r="H357" s="67"/>
    </row>
    <row r="358" spans="4:8" s="37" customFormat="1" ht="13.5">
      <c r="D358" s="64"/>
      <c r="E358" s="65"/>
      <c r="F358" s="66"/>
      <c r="G358" s="66"/>
      <c r="H358" s="67"/>
    </row>
    <row r="359" spans="4:8" s="37" customFormat="1" ht="13.5">
      <c r="D359" s="64"/>
      <c r="E359" s="65"/>
      <c r="F359" s="66"/>
      <c r="G359" s="66"/>
      <c r="H359" s="67"/>
    </row>
    <row r="360" spans="4:8" s="37" customFormat="1" ht="13.5">
      <c r="D360" s="64"/>
      <c r="E360" s="65"/>
      <c r="F360" s="66"/>
      <c r="G360" s="66"/>
      <c r="H360" s="67"/>
    </row>
    <row r="361" spans="4:8" s="37" customFormat="1" ht="13.5">
      <c r="D361" s="64"/>
      <c r="E361" s="65"/>
      <c r="F361" s="66"/>
      <c r="G361" s="66"/>
      <c r="H361" s="67"/>
    </row>
    <row r="362" spans="4:8" s="37" customFormat="1" ht="13.5">
      <c r="D362" s="64"/>
      <c r="E362" s="65"/>
      <c r="F362" s="66"/>
      <c r="G362" s="66"/>
      <c r="H362" s="67"/>
    </row>
    <row r="363" spans="4:8" s="37" customFormat="1" ht="13.5">
      <c r="D363" s="64"/>
      <c r="E363" s="65"/>
      <c r="F363" s="66"/>
      <c r="G363" s="66"/>
      <c r="H363" s="67"/>
    </row>
    <row r="364" spans="4:8" s="37" customFormat="1" ht="13.5">
      <c r="D364" s="64"/>
      <c r="E364" s="65"/>
      <c r="F364" s="66"/>
      <c r="G364" s="66"/>
      <c r="H364" s="67"/>
    </row>
    <row r="365" spans="4:8" s="37" customFormat="1" ht="13.5">
      <c r="D365" s="64"/>
      <c r="E365" s="65"/>
      <c r="F365" s="66"/>
      <c r="G365" s="66"/>
      <c r="H365" s="67"/>
    </row>
    <row r="366" spans="4:8" s="37" customFormat="1" ht="13.5">
      <c r="D366" s="64"/>
      <c r="E366" s="65"/>
      <c r="F366" s="66"/>
      <c r="G366" s="66"/>
      <c r="H366" s="67"/>
    </row>
    <row r="367" spans="4:8" s="37" customFormat="1" ht="13.5">
      <c r="D367" s="64"/>
      <c r="E367" s="65"/>
      <c r="F367" s="66"/>
      <c r="G367" s="66"/>
      <c r="H367" s="67"/>
    </row>
    <row r="368" spans="4:8" s="37" customFormat="1" ht="13.5">
      <c r="D368" s="64"/>
      <c r="E368" s="65"/>
      <c r="F368" s="66"/>
      <c r="G368" s="66"/>
      <c r="H368" s="67"/>
    </row>
    <row r="369" spans="4:8" s="37" customFormat="1" ht="13.5">
      <c r="D369" s="64"/>
      <c r="E369" s="65"/>
      <c r="F369" s="66"/>
      <c r="G369" s="66"/>
      <c r="H369" s="67"/>
    </row>
    <row r="370" spans="4:8" s="37" customFormat="1" ht="13.5">
      <c r="D370" s="64"/>
      <c r="E370" s="65"/>
      <c r="F370" s="66"/>
      <c r="G370" s="66"/>
      <c r="H370" s="67"/>
    </row>
    <row r="371" spans="4:8" s="37" customFormat="1" ht="13.5">
      <c r="D371" s="64"/>
      <c r="E371" s="65"/>
      <c r="F371" s="66"/>
      <c r="G371" s="66"/>
      <c r="H371" s="67"/>
    </row>
    <row r="372" spans="4:8" s="37" customFormat="1" ht="13.5">
      <c r="D372" s="64"/>
      <c r="E372" s="65"/>
      <c r="F372" s="66"/>
      <c r="G372" s="66"/>
      <c r="H372" s="67"/>
    </row>
    <row r="373" spans="4:8" s="37" customFormat="1" ht="13.5">
      <c r="D373" s="64"/>
      <c r="E373" s="65"/>
      <c r="F373" s="66"/>
      <c r="G373" s="66"/>
      <c r="H373" s="67"/>
    </row>
    <row r="374" spans="4:8" s="37" customFormat="1" ht="13.5">
      <c r="D374" s="64"/>
      <c r="E374" s="65"/>
      <c r="F374" s="66"/>
      <c r="G374" s="66"/>
      <c r="H374" s="67"/>
    </row>
    <row r="375" spans="4:8" s="37" customFormat="1" ht="13.5">
      <c r="D375" s="64"/>
      <c r="E375" s="65"/>
      <c r="F375" s="66"/>
      <c r="G375" s="66"/>
      <c r="H375" s="67"/>
    </row>
    <row r="376" spans="4:8" s="37" customFormat="1" ht="13.5">
      <c r="D376" s="64"/>
      <c r="E376" s="65"/>
      <c r="F376" s="66"/>
      <c r="G376" s="66"/>
      <c r="H376" s="67"/>
    </row>
    <row r="377" spans="4:8" s="37" customFormat="1" ht="13.5">
      <c r="D377" s="64"/>
      <c r="E377" s="65"/>
      <c r="F377" s="66"/>
      <c r="G377" s="66"/>
      <c r="H377" s="67"/>
    </row>
    <row r="378" spans="4:8" s="37" customFormat="1" ht="13.5">
      <c r="D378" s="64"/>
      <c r="E378" s="65"/>
      <c r="F378" s="66"/>
      <c r="G378" s="66"/>
      <c r="H378" s="67"/>
    </row>
    <row r="379" spans="4:8" s="37" customFormat="1" ht="13.5">
      <c r="D379" s="64"/>
      <c r="E379" s="65"/>
      <c r="F379" s="66"/>
      <c r="G379" s="66"/>
      <c r="H379" s="67"/>
    </row>
    <row r="380" spans="4:8" s="37" customFormat="1" ht="13.5">
      <c r="D380" s="64"/>
      <c r="E380" s="65"/>
      <c r="F380" s="66"/>
      <c r="G380" s="66"/>
      <c r="H380" s="67"/>
    </row>
    <row r="381" spans="4:8" s="37" customFormat="1" ht="13.5">
      <c r="D381" s="64"/>
      <c r="E381" s="65"/>
      <c r="F381" s="66"/>
      <c r="G381" s="66"/>
      <c r="H381" s="67"/>
    </row>
    <row r="382" spans="4:8" s="37" customFormat="1" ht="13.5">
      <c r="D382" s="64"/>
      <c r="E382" s="65"/>
      <c r="F382" s="66"/>
      <c r="G382" s="66"/>
      <c r="H382" s="67"/>
    </row>
    <row r="383" spans="4:8" s="37" customFormat="1" ht="13.5">
      <c r="D383" s="64"/>
      <c r="E383" s="65"/>
      <c r="F383" s="66"/>
      <c r="G383" s="66"/>
      <c r="H383" s="67"/>
    </row>
    <row r="384" spans="4:8" s="37" customFormat="1" ht="13.5">
      <c r="D384" s="64"/>
      <c r="E384" s="65"/>
      <c r="F384" s="66"/>
      <c r="G384" s="66"/>
      <c r="H384" s="67"/>
    </row>
    <row r="385" spans="4:8" s="37" customFormat="1" ht="13.5">
      <c r="D385" s="64"/>
      <c r="E385" s="65"/>
      <c r="F385" s="66"/>
      <c r="G385" s="66"/>
      <c r="H385" s="67"/>
    </row>
    <row r="386" spans="4:8" s="37" customFormat="1" ht="13.5">
      <c r="D386" s="64"/>
      <c r="E386" s="65"/>
      <c r="F386" s="66"/>
      <c r="G386" s="66"/>
      <c r="H386" s="67"/>
    </row>
    <row r="387" spans="4:8" s="37" customFormat="1" ht="13.5">
      <c r="D387" s="64"/>
      <c r="E387" s="65"/>
      <c r="F387" s="66"/>
      <c r="G387" s="66"/>
      <c r="H387" s="67"/>
    </row>
    <row r="388" spans="4:8" s="37" customFormat="1" ht="13.5">
      <c r="D388" s="64"/>
      <c r="E388" s="65"/>
      <c r="F388" s="66"/>
      <c r="G388" s="66"/>
      <c r="H388" s="67"/>
    </row>
    <row r="389" spans="4:8" s="37" customFormat="1" ht="13.5">
      <c r="D389" s="64"/>
      <c r="E389" s="65"/>
      <c r="F389" s="66"/>
      <c r="G389" s="66"/>
      <c r="H389" s="67"/>
    </row>
    <row r="390" spans="4:8" s="37" customFormat="1" ht="13.5">
      <c r="D390" s="64"/>
      <c r="E390" s="65"/>
      <c r="F390" s="66"/>
      <c r="G390" s="66"/>
      <c r="H390" s="67"/>
    </row>
    <row r="391" spans="4:8" s="37" customFormat="1" ht="13.5">
      <c r="D391" s="64"/>
      <c r="E391" s="65"/>
      <c r="F391" s="66"/>
      <c r="G391" s="66"/>
      <c r="H391" s="67"/>
    </row>
    <row r="392" spans="4:8" s="37" customFormat="1" ht="13.5">
      <c r="D392" s="64"/>
      <c r="E392" s="65"/>
      <c r="F392" s="66"/>
      <c r="G392" s="66"/>
      <c r="H392" s="67"/>
    </row>
    <row r="393" spans="4:8" s="37" customFormat="1" ht="13.5">
      <c r="D393" s="64"/>
      <c r="E393" s="65"/>
      <c r="F393" s="66"/>
      <c r="G393" s="66"/>
      <c r="H393" s="67"/>
    </row>
    <row r="394" spans="4:8" s="37" customFormat="1" ht="13.5">
      <c r="D394" s="64"/>
      <c r="E394" s="65"/>
      <c r="F394" s="66"/>
      <c r="G394" s="66"/>
      <c r="H394" s="67"/>
    </row>
    <row r="395" spans="4:8" s="37" customFormat="1" ht="13.5">
      <c r="D395" s="64"/>
      <c r="E395" s="65"/>
      <c r="F395" s="66"/>
      <c r="G395" s="66"/>
      <c r="H395" s="67"/>
    </row>
    <row r="396" spans="4:8" s="37" customFormat="1" ht="13.5">
      <c r="D396" s="64"/>
      <c r="E396" s="65"/>
      <c r="F396" s="66"/>
      <c r="G396" s="66"/>
      <c r="H396" s="67"/>
    </row>
    <row r="397" spans="4:8" s="37" customFormat="1" ht="13.5">
      <c r="D397" s="64"/>
      <c r="E397" s="65"/>
      <c r="F397" s="66"/>
      <c r="G397" s="66"/>
      <c r="H397" s="67"/>
    </row>
    <row r="398" spans="4:8" s="37" customFormat="1" ht="13.5">
      <c r="D398" s="64"/>
      <c r="E398" s="65"/>
      <c r="F398" s="66"/>
      <c r="G398" s="66"/>
      <c r="H398" s="67"/>
    </row>
    <row r="399" spans="4:8" s="37" customFormat="1" ht="13.5">
      <c r="D399" s="64"/>
      <c r="E399" s="65"/>
      <c r="F399" s="66"/>
      <c r="G399" s="66"/>
      <c r="H399" s="67"/>
    </row>
    <row r="400" spans="4:8" s="37" customFormat="1" ht="13.5">
      <c r="D400" s="64"/>
      <c r="E400" s="65"/>
      <c r="F400" s="66"/>
      <c r="G400" s="66"/>
      <c r="H400" s="67"/>
    </row>
    <row r="401" spans="4:8" s="37" customFormat="1" ht="13.5">
      <c r="D401" s="64"/>
      <c r="E401" s="65"/>
      <c r="F401" s="66"/>
      <c r="G401" s="66"/>
      <c r="H401" s="67"/>
    </row>
    <row r="402" spans="4:8" s="37" customFormat="1" ht="13.5">
      <c r="D402" s="64"/>
      <c r="E402" s="65"/>
      <c r="F402" s="66"/>
      <c r="G402" s="66"/>
      <c r="H402" s="67"/>
    </row>
    <row r="403" spans="4:8" s="37" customFormat="1" ht="13.5">
      <c r="D403" s="64"/>
      <c r="E403" s="65"/>
      <c r="F403" s="66"/>
      <c r="G403" s="66"/>
      <c r="H403" s="67"/>
    </row>
    <row r="404" spans="4:8" s="37" customFormat="1" ht="13.5">
      <c r="D404" s="64"/>
      <c r="E404" s="65"/>
      <c r="F404" s="66"/>
      <c r="G404" s="66"/>
      <c r="H404" s="67"/>
    </row>
    <row r="405" spans="4:8" s="37" customFormat="1" ht="13.5">
      <c r="D405" s="64"/>
      <c r="E405" s="65"/>
      <c r="F405" s="66"/>
      <c r="G405" s="66"/>
      <c r="H405" s="67"/>
    </row>
    <row r="406" spans="4:8" s="37" customFormat="1" ht="13.5">
      <c r="D406" s="64"/>
      <c r="E406" s="65"/>
      <c r="F406" s="66"/>
      <c r="G406" s="66"/>
      <c r="H406" s="67"/>
    </row>
    <row r="407" spans="4:8" s="37" customFormat="1" ht="13.5">
      <c r="D407" s="64"/>
      <c r="E407" s="65"/>
      <c r="F407" s="66"/>
      <c r="G407" s="66"/>
      <c r="H407" s="67"/>
    </row>
    <row r="408" spans="4:8" s="37" customFormat="1" ht="13.5">
      <c r="D408" s="64"/>
      <c r="E408" s="65"/>
      <c r="F408" s="66"/>
      <c r="G408" s="66"/>
      <c r="H408" s="67"/>
    </row>
    <row r="409" spans="4:8" s="37" customFormat="1" ht="13.5">
      <c r="D409" s="64"/>
      <c r="E409" s="65"/>
      <c r="F409" s="66"/>
      <c r="G409" s="66"/>
      <c r="H409" s="67"/>
    </row>
    <row r="410" spans="4:8" s="37" customFormat="1" ht="13.5">
      <c r="D410" s="64"/>
      <c r="E410" s="65"/>
      <c r="F410" s="66"/>
      <c r="G410" s="66"/>
      <c r="H410" s="67"/>
    </row>
    <row r="411" spans="4:8" s="37" customFormat="1" ht="13.5">
      <c r="D411" s="64"/>
      <c r="E411" s="65"/>
      <c r="F411" s="66"/>
      <c r="G411" s="66"/>
      <c r="H411" s="67"/>
    </row>
    <row r="412" spans="4:8" s="37" customFormat="1" ht="13.5">
      <c r="D412" s="64"/>
      <c r="E412" s="65"/>
      <c r="F412" s="66"/>
      <c r="G412" s="66"/>
      <c r="H412" s="67"/>
    </row>
    <row r="413" spans="4:8" s="37" customFormat="1" ht="13.5">
      <c r="D413" s="64"/>
      <c r="E413" s="65"/>
      <c r="F413" s="66"/>
      <c r="G413" s="66"/>
      <c r="H413" s="67"/>
    </row>
    <row r="414" spans="4:8" s="37" customFormat="1" ht="13.5">
      <c r="D414" s="64"/>
      <c r="E414" s="65"/>
      <c r="F414" s="66"/>
      <c r="G414" s="66"/>
      <c r="H414" s="67"/>
    </row>
    <row r="415" spans="4:8" s="37" customFormat="1" ht="13.5">
      <c r="D415" s="64"/>
      <c r="E415" s="65"/>
      <c r="F415" s="66"/>
      <c r="G415" s="66"/>
      <c r="H415" s="67"/>
    </row>
    <row r="416" spans="4:8" s="37" customFormat="1" ht="13.5">
      <c r="D416" s="64"/>
      <c r="E416" s="65"/>
      <c r="F416" s="66"/>
      <c r="G416" s="66"/>
      <c r="H416" s="67"/>
    </row>
    <row r="417" spans="4:8" s="37" customFormat="1" ht="13.5">
      <c r="D417" s="64"/>
      <c r="E417" s="65"/>
      <c r="F417" s="66"/>
      <c r="G417" s="66"/>
      <c r="H417" s="67"/>
    </row>
    <row r="418" spans="4:8" s="37" customFormat="1" ht="13.5">
      <c r="D418" s="64"/>
      <c r="E418" s="65"/>
      <c r="F418" s="66"/>
      <c r="G418" s="66"/>
      <c r="H418" s="67"/>
    </row>
    <row r="419" spans="4:8" s="37" customFormat="1" ht="13.5">
      <c r="D419" s="64"/>
      <c r="E419" s="65"/>
      <c r="F419" s="66"/>
      <c r="G419" s="66"/>
      <c r="H419" s="67"/>
    </row>
    <row r="420" spans="4:8" s="37" customFormat="1" ht="13.5">
      <c r="D420" s="64"/>
      <c r="E420" s="65"/>
      <c r="F420" s="66"/>
      <c r="G420" s="66"/>
      <c r="H420" s="67"/>
    </row>
    <row r="421" spans="4:8" s="37" customFormat="1" ht="13.5">
      <c r="D421" s="64"/>
      <c r="E421" s="65"/>
      <c r="F421" s="66"/>
      <c r="G421" s="66"/>
      <c r="H421" s="67"/>
    </row>
    <row r="422" spans="4:8" s="37" customFormat="1" ht="13.5">
      <c r="D422" s="64"/>
      <c r="E422" s="65"/>
      <c r="F422" s="66"/>
      <c r="G422" s="66"/>
      <c r="H422" s="67"/>
    </row>
    <row r="423" spans="4:8" s="37" customFormat="1" ht="13.5">
      <c r="D423" s="64"/>
      <c r="E423" s="65"/>
      <c r="F423" s="66"/>
      <c r="G423" s="66"/>
      <c r="H423" s="67"/>
    </row>
    <row r="424" spans="4:8" s="37" customFormat="1" ht="13.5">
      <c r="D424" s="64"/>
      <c r="E424" s="65"/>
      <c r="F424" s="66"/>
      <c r="G424" s="66"/>
      <c r="H424" s="67"/>
    </row>
    <row r="425" spans="4:8" s="37" customFormat="1" ht="13.5">
      <c r="D425" s="64"/>
      <c r="E425" s="65"/>
      <c r="F425" s="66"/>
      <c r="G425" s="66"/>
      <c r="H425" s="67"/>
    </row>
    <row r="426" spans="4:8" s="37" customFormat="1" ht="13.5">
      <c r="D426" s="64"/>
      <c r="E426" s="65"/>
      <c r="F426" s="66"/>
      <c r="G426" s="66"/>
      <c r="H426" s="67"/>
    </row>
    <row r="427" spans="4:8" s="37" customFormat="1" ht="13.5">
      <c r="D427" s="64"/>
      <c r="E427" s="65"/>
      <c r="F427" s="66"/>
      <c r="G427" s="66"/>
      <c r="H427" s="67"/>
    </row>
    <row r="428" spans="4:8" s="37" customFormat="1" ht="13.5">
      <c r="D428" s="64"/>
      <c r="E428" s="65"/>
      <c r="F428" s="66"/>
      <c r="G428" s="66"/>
      <c r="H428" s="67"/>
    </row>
    <row r="429" spans="4:8" s="37" customFormat="1" ht="13.5">
      <c r="D429" s="64"/>
      <c r="E429" s="65"/>
      <c r="F429" s="66"/>
      <c r="G429" s="66"/>
      <c r="H429" s="67"/>
    </row>
    <row r="430" spans="4:8" s="37" customFormat="1" ht="13.5">
      <c r="D430" s="64"/>
      <c r="E430" s="65"/>
      <c r="F430" s="66"/>
      <c r="G430" s="66"/>
      <c r="H430" s="67"/>
    </row>
    <row r="431" spans="4:8" s="37" customFormat="1" ht="13.5">
      <c r="D431" s="64"/>
      <c r="E431" s="65"/>
      <c r="F431" s="66"/>
      <c r="G431" s="66"/>
      <c r="H431" s="67"/>
    </row>
    <row r="432" spans="4:8" s="37" customFormat="1" ht="13.5">
      <c r="D432" s="64"/>
      <c r="E432" s="65"/>
      <c r="F432" s="66"/>
      <c r="G432" s="66"/>
      <c r="H432" s="67"/>
    </row>
    <row r="433" spans="4:8" s="37" customFormat="1" ht="13.5">
      <c r="D433" s="64"/>
      <c r="E433" s="65"/>
      <c r="F433" s="66"/>
      <c r="G433" s="66"/>
      <c r="H433" s="67"/>
    </row>
    <row r="434" spans="4:8" s="37" customFormat="1" ht="13.5">
      <c r="D434" s="64"/>
      <c r="E434" s="65"/>
      <c r="F434" s="66"/>
      <c r="G434" s="66"/>
      <c r="H434" s="67"/>
    </row>
    <row r="435" spans="4:8" s="37" customFormat="1" ht="13.5">
      <c r="D435" s="64"/>
      <c r="E435" s="65"/>
      <c r="F435" s="66"/>
      <c r="G435" s="66"/>
      <c r="H435" s="67"/>
    </row>
    <row r="436" spans="4:8" s="37" customFormat="1" ht="13.5">
      <c r="D436" s="64"/>
      <c r="E436" s="65"/>
      <c r="F436" s="66"/>
      <c r="G436" s="66"/>
      <c r="H436" s="67"/>
    </row>
    <row r="437" spans="4:8" s="37" customFormat="1" ht="13.5">
      <c r="D437" s="64"/>
      <c r="E437" s="65"/>
      <c r="F437" s="66"/>
      <c r="G437" s="66"/>
      <c r="H437" s="67"/>
    </row>
    <row r="438" spans="4:8" s="37" customFormat="1" ht="13.5">
      <c r="D438" s="64"/>
      <c r="E438" s="65"/>
      <c r="F438" s="66"/>
      <c r="G438" s="66"/>
      <c r="H438" s="67"/>
    </row>
    <row r="439" spans="4:8" s="37" customFormat="1" ht="13.5">
      <c r="D439" s="64"/>
      <c r="E439" s="65"/>
      <c r="F439" s="66"/>
      <c r="G439" s="66"/>
      <c r="H439" s="67"/>
    </row>
    <row r="440" spans="4:8" s="37" customFormat="1" ht="13.5">
      <c r="D440" s="64"/>
      <c r="E440" s="65"/>
      <c r="F440" s="66"/>
      <c r="G440" s="66"/>
      <c r="H440" s="67"/>
    </row>
    <row r="441" spans="4:8" s="37" customFormat="1" ht="13.5">
      <c r="D441" s="64"/>
      <c r="E441" s="65"/>
      <c r="F441" s="66"/>
      <c r="G441" s="66"/>
      <c r="H441" s="67"/>
    </row>
    <row r="442" spans="4:8" s="37" customFormat="1" ht="13.5">
      <c r="D442" s="64"/>
      <c r="E442" s="65"/>
      <c r="F442" s="66"/>
      <c r="G442" s="66"/>
      <c r="H442" s="67"/>
    </row>
    <row r="443" spans="4:8" s="37" customFormat="1" ht="13.5">
      <c r="D443" s="64"/>
      <c r="E443" s="65"/>
      <c r="F443" s="66"/>
      <c r="G443" s="66"/>
      <c r="H443" s="67"/>
    </row>
    <row r="444" spans="4:8" s="37" customFormat="1" ht="13.5">
      <c r="D444" s="64"/>
      <c r="E444" s="65"/>
      <c r="F444" s="66"/>
      <c r="G444" s="66"/>
      <c r="H444" s="67"/>
    </row>
    <row r="445" spans="4:8" s="37" customFormat="1" ht="13.5">
      <c r="D445" s="64"/>
      <c r="E445" s="65"/>
      <c r="F445" s="66"/>
      <c r="G445" s="66"/>
      <c r="H445" s="67"/>
    </row>
    <row r="446" spans="4:8" s="37" customFormat="1" ht="13.5">
      <c r="D446" s="64"/>
      <c r="E446" s="65"/>
      <c r="F446" s="66"/>
      <c r="G446" s="66"/>
      <c r="H446" s="67"/>
    </row>
    <row r="447" spans="4:8" s="37" customFormat="1" ht="13.5">
      <c r="D447" s="64"/>
      <c r="E447" s="65"/>
      <c r="F447" s="66"/>
      <c r="G447" s="66"/>
      <c r="H447" s="67"/>
    </row>
    <row r="448" spans="4:8" s="37" customFormat="1" ht="13.5">
      <c r="D448" s="64"/>
      <c r="E448" s="65"/>
      <c r="F448" s="66"/>
      <c r="G448" s="66"/>
      <c r="H448" s="67"/>
    </row>
    <row r="449" spans="4:8" s="37" customFormat="1" ht="13.5">
      <c r="D449" s="64"/>
      <c r="E449" s="65"/>
      <c r="F449" s="66"/>
      <c r="G449" s="66"/>
      <c r="H449" s="67"/>
    </row>
    <row r="450" spans="4:8" s="37" customFormat="1" ht="13.5">
      <c r="D450" s="64"/>
      <c r="E450" s="65"/>
      <c r="F450" s="66"/>
      <c r="G450" s="66"/>
      <c r="H450" s="67"/>
    </row>
    <row r="451" spans="4:8" s="37" customFormat="1" ht="13.5">
      <c r="D451" s="64"/>
      <c r="E451" s="65"/>
      <c r="F451" s="66"/>
      <c r="G451" s="66"/>
      <c r="H451" s="67"/>
    </row>
    <row r="452" spans="4:8" s="37" customFormat="1" ht="13.5">
      <c r="D452" s="64"/>
      <c r="E452" s="65"/>
      <c r="F452" s="66"/>
      <c r="G452" s="66"/>
      <c r="H452" s="67"/>
    </row>
    <row r="453" spans="4:8" s="37" customFormat="1" ht="13.5">
      <c r="D453" s="64"/>
      <c r="E453" s="65"/>
      <c r="F453" s="66"/>
      <c r="G453" s="66"/>
      <c r="H453" s="67"/>
    </row>
    <row r="454" spans="4:8" s="37" customFormat="1" ht="13.5">
      <c r="D454" s="64"/>
      <c r="E454" s="65"/>
      <c r="F454" s="66"/>
      <c r="G454" s="66"/>
      <c r="H454" s="67"/>
    </row>
    <row r="455" spans="4:8" s="37" customFormat="1" ht="13.5">
      <c r="D455" s="64"/>
      <c r="E455" s="65"/>
      <c r="F455" s="66"/>
      <c r="G455" s="66"/>
      <c r="H455" s="67"/>
    </row>
    <row r="456" spans="4:8" s="37" customFormat="1" ht="13.5">
      <c r="D456" s="64"/>
      <c r="E456" s="65"/>
      <c r="F456" s="66"/>
      <c r="G456" s="66"/>
      <c r="H456" s="67"/>
    </row>
    <row r="457" spans="4:8" s="37" customFormat="1" ht="13.5">
      <c r="D457" s="64"/>
      <c r="E457" s="65"/>
      <c r="F457" s="66"/>
      <c r="G457" s="66"/>
      <c r="H457" s="67"/>
    </row>
    <row r="458" spans="4:8" s="37" customFormat="1" ht="13.5">
      <c r="D458" s="64"/>
      <c r="E458" s="65"/>
      <c r="F458" s="66"/>
      <c r="G458" s="66"/>
      <c r="H458" s="67"/>
    </row>
    <row r="459" spans="4:8" s="37" customFormat="1" ht="13.5">
      <c r="D459" s="64"/>
      <c r="E459" s="65"/>
      <c r="F459" s="66"/>
      <c r="G459" s="66"/>
      <c r="H459" s="67"/>
    </row>
    <row r="460" spans="4:8" s="37" customFormat="1" ht="13.5">
      <c r="D460" s="64"/>
      <c r="E460" s="65"/>
      <c r="F460" s="66"/>
      <c r="G460" s="66"/>
      <c r="H460" s="67"/>
    </row>
    <row r="461" spans="4:8" s="37" customFormat="1" ht="13.5">
      <c r="D461" s="64"/>
      <c r="E461" s="65"/>
      <c r="F461" s="66"/>
      <c r="G461" s="66"/>
      <c r="H461" s="67"/>
    </row>
    <row r="462" spans="4:8" s="37" customFormat="1" ht="13.5">
      <c r="D462" s="64"/>
      <c r="E462" s="65"/>
      <c r="F462" s="66"/>
      <c r="G462" s="66"/>
      <c r="H462" s="67"/>
    </row>
    <row r="463" spans="4:8" s="37" customFormat="1" ht="13.5">
      <c r="D463" s="64"/>
      <c r="E463" s="65"/>
      <c r="F463" s="66"/>
      <c r="G463" s="66"/>
      <c r="H463" s="67"/>
    </row>
    <row r="464" spans="4:8" s="37" customFormat="1" ht="13.5">
      <c r="D464" s="64"/>
      <c r="E464" s="65"/>
      <c r="F464" s="66"/>
      <c r="G464" s="66"/>
      <c r="H464" s="67"/>
    </row>
    <row r="465" spans="4:8" s="37" customFormat="1" ht="13.5">
      <c r="D465" s="64"/>
      <c r="E465" s="65"/>
      <c r="F465" s="66"/>
      <c r="G465" s="66"/>
      <c r="H465" s="67"/>
    </row>
    <row r="466" spans="4:8" s="37" customFormat="1" ht="13.5">
      <c r="D466" s="64"/>
      <c r="E466" s="65"/>
      <c r="F466" s="66"/>
      <c r="G466" s="66"/>
      <c r="H466" s="67"/>
    </row>
    <row r="467" spans="4:8" s="37" customFormat="1" ht="13.5">
      <c r="D467" s="64"/>
      <c r="E467" s="65"/>
      <c r="F467" s="66"/>
      <c r="G467" s="66"/>
      <c r="H467" s="67"/>
    </row>
    <row r="468" spans="4:8" s="37" customFormat="1" ht="13.5">
      <c r="D468" s="64"/>
      <c r="E468" s="65"/>
      <c r="F468" s="66"/>
      <c r="G468" s="66"/>
      <c r="H468" s="67"/>
    </row>
    <row r="469" spans="4:8" s="37" customFormat="1" ht="13.5">
      <c r="D469" s="64"/>
      <c r="E469" s="65"/>
      <c r="F469" s="66"/>
      <c r="G469" s="66"/>
      <c r="H469" s="67"/>
    </row>
    <row r="470" spans="4:8" s="37" customFormat="1" ht="13.5">
      <c r="D470" s="64"/>
      <c r="E470" s="65"/>
      <c r="F470" s="66"/>
      <c r="G470" s="66"/>
      <c r="H470" s="67"/>
    </row>
    <row r="471" spans="4:8" s="37" customFormat="1" ht="13.5">
      <c r="D471" s="64"/>
      <c r="E471" s="65"/>
      <c r="F471" s="66"/>
      <c r="G471" s="66"/>
      <c r="H471" s="67"/>
    </row>
    <row r="472" spans="4:8" s="37" customFormat="1" ht="13.5">
      <c r="D472" s="64"/>
      <c r="E472" s="65"/>
      <c r="F472" s="66"/>
      <c r="G472" s="66"/>
      <c r="H472" s="67"/>
    </row>
    <row r="473" spans="4:8" s="37" customFormat="1" ht="13.5">
      <c r="D473" s="64"/>
      <c r="E473" s="65"/>
      <c r="F473" s="66"/>
      <c r="G473" s="66"/>
      <c r="H473" s="67"/>
    </row>
    <row r="474" spans="4:8" s="37" customFormat="1" ht="13.5">
      <c r="D474" s="64"/>
      <c r="E474" s="65"/>
      <c r="F474" s="66"/>
      <c r="G474" s="66"/>
      <c r="H474" s="67"/>
    </row>
    <row r="475" spans="4:8" s="37" customFormat="1" ht="13.5">
      <c r="D475" s="64"/>
      <c r="E475" s="65"/>
      <c r="F475" s="66"/>
      <c r="G475" s="66"/>
      <c r="H475" s="67"/>
    </row>
    <row r="476" spans="4:8" s="37" customFormat="1" ht="13.5">
      <c r="D476" s="64"/>
      <c r="E476" s="65"/>
      <c r="F476" s="66"/>
      <c r="G476" s="66"/>
      <c r="H476" s="67"/>
    </row>
    <row r="477" spans="4:8" s="37" customFormat="1" ht="13.5">
      <c r="D477" s="64"/>
      <c r="E477" s="65"/>
      <c r="F477" s="66"/>
      <c r="G477" s="66"/>
      <c r="H477" s="67"/>
    </row>
    <row r="478" spans="4:8" s="37" customFormat="1" ht="13.5">
      <c r="D478" s="64"/>
      <c r="E478" s="65"/>
      <c r="F478" s="66"/>
      <c r="G478" s="66"/>
      <c r="H478" s="67"/>
    </row>
    <row r="479" spans="4:8" s="37" customFormat="1" ht="13.5">
      <c r="D479" s="64"/>
      <c r="E479" s="65"/>
      <c r="F479" s="66"/>
      <c r="G479" s="66"/>
      <c r="H479" s="67"/>
    </row>
    <row r="480" spans="4:8" s="37" customFormat="1" ht="13.5">
      <c r="D480" s="64"/>
      <c r="E480" s="65"/>
      <c r="F480" s="66"/>
      <c r="G480" s="66"/>
      <c r="H480" s="67"/>
    </row>
    <row r="481" spans="4:8" s="37" customFormat="1" ht="13.5">
      <c r="D481" s="64"/>
      <c r="E481" s="65"/>
      <c r="F481" s="66"/>
      <c r="G481" s="66"/>
      <c r="H481" s="67"/>
    </row>
    <row r="482" spans="4:8" s="37" customFormat="1" ht="13.5">
      <c r="D482" s="64"/>
      <c r="E482" s="65"/>
      <c r="F482" s="66"/>
      <c r="G482" s="66"/>
      <c r="H482" s="67"/>
    </row>
    <row r="483" spans="4:8" s="37" customFormat="1" ht="13.5">
      <c r="D483" s="64"/>
      <c r="E483" s="65"/>
      <c r="F483" s="66"/>
      <c r="G483" s="66"/>
      <c r="H483" s="67"/>
    </row>
    <row r="484" spans="4:8" s="37" customFormat="1" ht="13.5">
      <c r="D484" s="64"/>
      <c r="E484" s="65"/>
      <c r="F484" s="66"/>
      <c r="G484" s="66"/>
      <c r="H484" s="67"/>
    </row>
    <row r="485" spans="4:8" s="37" customFormat="1" ht="13.5">
      <c r="D485" s="64"/>
      <c r="E485" s="65"/>
      <c r="F485" s="66"/>
      <c r="G485" s="66"/>
      <c r="H485" s="67"/>
    </row>
    <row r="486" spans="4:8" s="37" customFormat="1" ht="13.5">
      <c r="D486" s="64"/>
      <c r="E486" s="65"/>
      <c r="F486" s="66"/>
      <c r="G486" s="66"/>
      <c r="H486" s="67"/>
    </row>
    <row r="487" spans="4:8" s="37" customFormat="1" ht="13.5">
      <c r="D487" s="64"/>
      <c r="E487" s="65"/>
      <c r="F487" s="66"/>
      <c r="G487" s="66"/>
      <c r="H487" s="67"/>
    </row>
    <row r="488" spans="4:8" s="37" customFormat="1" ht="13.5">
      <c r="D488" s="64"/>
      <c r="E488" s="65"/>
      <c r="F488" s="66"/>
      <c r="G488" s="66"/>
      <c r="H488" s="67"/>
    </row>
    <row r="489" spans="4:8" s="37" customFormat="1" ht="13.5">
      <c r="D489" s="64"/>
      <c r="E489" s="65"/>
      <c r="F489" s="66"/>
      <c r="G489" s="66"/>
      <c r="H489" s="67"/>
    </row>
    <row r="490" spans="4:8" s="37" customFormat="1" ht="13.5">
      <c r="D490" s="64"/>
      <c r="E490" s="65"/>
      <c r="F490" s="66"/>
      <c r="G490" s="66"/>
      <c r="H490" s="67"/>
    </row>
    <row r="491" spans="4:8" s="37" customFormat="1" ht="13.5">
      <c r="D491" s="64"/>
      <c r="E491" s="65"/>
      <c r="F491" s="66"/>
      <c r="G491" s="66"/>
      <c r="H491" s="67"/>
    </row>
    <row r="492" spans="4:8" s="37" customFormat="1" ht="13.5">
      <c r="D492" s="64"/>
      <c r="E492" s="65"/>
      <c r="F492" s="66"/>
      <c r="G492" s="66"/>
      <c r="H492" s="67"/>
    </row>
    <row r="493" spans="4:8" s="37" customFormat="1" ht="13.5">
      <c r="D493" s="64"/>
      <c r="E493" s="65"/>
      <c r="F493" s="66"/>
      <c r="G493" s="66"/>
      <c r="H493" s="67"/>
    </row>
    <row r="494" spans="4:8" s="37" customFormat="1" ht="13.5">
      <c r="D494" s="64"/>
      <c r="E494" s="65"/>
      <c r="F494" s="66"/>
      <c r="G494" s="66"/>
      <c r="H494" s="67"/>
    </row>
    <row r="495" spans="4:8" s="37" customFormat="1" ht="13.5">
      <c r="D495" s="64"/>
      <c r="E495" s="65"/>
      <c r="F495" s="66"/>
      <c r="G495" s="66"/>
      <c r="H495" s="67"/>
    </row>
    <row r="496" spans="4:8" s="37" customFormat="1" ht="13.5">
      <c r="D496" s="64"/>
      <c r="E496" s="65"/>
      <c r="F496" s="66"/>
      <c r="G496" s="66"/>
      <c r="H496" s="67"/>
    </row>
    <row r="497" spans="4:8" s="37" customFormat="1" ht="13.5">
      <c r="D497" s="64"/>
      <c r="E497" s="65"/>
      <c r="F497" s="66"/>
      <c r="G497" s="66"/>
      <c r="H497" s="67"/>
    </row>
    <row r="498" spans="4:8" s="37" customFormat="1" ht="13.5">
      <c r="D498" s="64"/>
      <c r="E498" s="65"/>
      <c r="F498" s="66"/>
      <c r="G498" s="66"/>
      <c r="H498" s="67"/>
    </row>
    <row r="499" spans="4:8" s="37" customFormat="1" ht="13.5">
      <c r="D499" s="64"/>
      <c r="E499" s="65"/>
      <c r="F499" s="66"/>
      <c r="G499" s="66"/>
      <c r="H499" s="67"/>
    </row>
    <row r="500" spans="4:8" s="37" customFormat="1" ht="13.5">
      <c r="D500" s="64"/>
      <c r="E500" s="65"/>
      <c r="F500" s="66"/>
      <c r="G500" s="66"/>
      <c r="H500" s="67"/>
    </row>
    <row r="501" spans="4:8" s="37" customFormat="1" ht="13.5">
      <c r="D501" s="64"/>
      <c r="E501" s="65"/>
      <c r="F501" s="66"/>
      <c r="G501" s="66"/>
      <c r="H501" s="67"/>
    </row>
    <row r="502" spans="4:8" s="37" customFormat="1" ht="13.5">
      <c r="D502" s="64"/>
      <c r="E502" s="65"/>
      <c r="F502" s="66"/>
      <c r="G502" s="66"/>
      <c r="H502" s="67"/>
    </row>
    <row r="503" spans="4:8" s="37" customFormat="1" ht="13.5">
      <c r="D503" s="64"/>
      <c r="E503" s="65"/>
      <c r="F503" s="66"/>
      <c r="G503" s="66"/>
      <c r="H503" s="67"/>
    </row>
    <row r="504" spans="4:8" s="37" customFormat="1" ht="13.5">
      <c r="D504" s="64"/>
      <c r="E504" s="65"/>
      <c r="F504" s="66"/>
      <c r="G504" s="66"/>
      <c r="H504" s="67"/>
    </row>
    <row r="505" spans="4:8" s="37" customFormat="1" ht="13.5">
      <c r="D505" s="64"/>
      <c r="E505" s="65"/>
      <c r="F505" s="66"/>
      <c r="G505" s="66"/>
      <c r="H505" s="67"/>
    </row>
    <row r="506" spans="4:8" s="37" customFormat="1" ht="13.5">
      <c r="D506" s="64"/>
      <c r="E506" s="65"/>
      <c r="F506" s="66"/>
      <c r="G506" s="66"/>
      <c r="H506" s="67"/>
    </row>
    <row r="507" spans="4:8" s="37" customFormat="1" ht="13.5">
      <c r="D507" s="64"/>
      <c r="E507" s="65"/>
      <c r="F507" s="66"/>
      <c r="G507" s="66"/>
      <c r="H507" s="67"/>
    </row>
    <row r="508" spans="4:8" s="37" customFormat="1" ht="13.5">
      <c r="D508" s="64"/>
      <c r="E508" s="65"/>
      <c r="F508" s="66"/>
      <c r="G508" s="66"/>
      <c r="H508" s="67"/>
    </row>
    <row r="509" spans="4:8" s="37" customFormat="1" ht="13.5">
      <c r="D509" s="64"/>
      <c r="E509" s="65"/>
      <c r="F509" s="66"/>
      <c r="G509" s="66"/>
      <c r="H509" s="67"/>
    </row>
    <row r="510" spans="4:8" s="37" customFormat="1" ht="13.5">
      <c r="D510" s="64"/>
      <c r="E510" s="65"/>
      <c r="F510" s="66"/>
      <c r="G510" s="66"/>
      <c r="H510" s="67"/>
    </row>
    <row r="511" spans="4:8" s="37" customFormat="1" ht="13.5">
      <c r="D511" s="64"/>
      <c r="E511" s="65"/>
      <c r="F511" s="66"/>
      <c r="G511" s="66"/>
      <c r="H511" s="67"/>
    </row>
    <row r="512" spans="4:8" s="37" customFormat="1" ht="13.5">
      <c r="D512" s="64"/>
      <c r="E512" s="65"/>
      <c r="F512" s="66"/>
      <c r="G512" s="66"/>
      <c r="H512" s="67"/>
    </row>
    <row r="513" spans="4:8" s="37" customFormat="1" ht="13.5">
      <c r="D513" s="64"/>
      <c r="E513" s="65"/>
      <c r="F513" s="66"/>
      <c r="G513" s="66"/>
      <c r="H513" s="67"/>
    </row>
    <row r="514" spans="4:8" s="37" customFormat="1" ht="13.5">
      <c r="D514" s="64"/>
      <c r="E514" s="65"/>
      <c r="F514" s="66"/>
      <c r="G514" s="66"/>
      <c r="H514" s="67"/>
    </row>
    <row r="515" spans="4:8" s="37" customFormat="1" ht="13.5">
      <c r="D515" s="64"/>
      <c r="E515" s="65"/>
      <c r="F515" s="66"/>
      <c r="G515" s="66"/>
      <c r="H515" s="67"/>
    </row>
    <row r="516" spans="4:8" s="37" customFormat="1" ht="13.5">
      <c r="D516" s="64"/>
      <c r="E516" s="65"/>
      <c r="F516" s="66"/>
      <c r="G516" s="66"/>
      <c r="H516" s="67"/>
    </row>
    <row r="517" spans="4:8" s="37" customFormat="1" ht="13.5">
      <c r="D517" s="64"/>
      <c r="E517" s="65"/>
      <c r="F517" s="66"/>
      <c r="G517" s="66"/>
      <c r="H517" s="67"/>
    </row>
    <row r="518" spans="4:8" s="37" customFormat="1" ht="13.5">
      <c r="D518" s="64"/>
      <c r="E518" s="65"/>
      <c r="F518" s="66"/>
      <c r="G518" s="66"/>
      <c r="H518" s="67"/>
    </row>
    <row r="519" spans="4:8" s="37" customFormat="1" ht="13.5">
      <c r="D519" s="64"/>
      <c r="E519" s="65"/>
      <c r="F519" s="66"/>
      <c r="G519" s="66"/>
      <c r="H519" s="67"/>
    </row>
    <row r="520" spans="4:8" s="37" customFormat="1" ht="13.5">
      <c r="D520" s="64"/>
      <c r="E520" s="65"/>
      <c r="F520" s="66"/>
      <c r="G520" s="66"/>
      <c r="H520" s="67"/>
    </row>
    <row r="521" spans="4:8" s="37" customFormat="1" ht="13.5">
      <c r="D521" s="64"/>
      <c r="E521" s="65"/>
      <c r="F521" s="66"/>
      <c r="G521" s="66"/>
      <c r="H521" s="67"/>
    </row>
    <row r="522" spans="4:8" s="37" customFormat="1" ht="13.5">
      <c r="D522" s="64"/>
      <c r="E522" s="65"/>
      <c r="F522" s="66"/>
      <c r="G522" s="66"/>
      <c r="H522" s="67"/>
    </row>
    <row r="523" spans="4:8" s="37" customFormat="1" ht="13.5">
      <c r="D523" s="64"/>
      <c r="E523" s="65"/>
      <c r="F523" s="66"/>
      <c r="G523" s="66"/>
      <c r="H523" s="67"/>
    </row>
    <row r="524" spans="4:8" s="37" customFormat="1" ht="13.5">
      <c r="D524" s="64"/>
      <c r="E524" s="65"/>
      <c r="F524" s="66"/>
      <c r="G524" s="66"/>
      <c r="H524" s="67"/>
    </row>
    <row r="525" spans="4:8" s="37" customFormat="1" ht="13.5">
      <c r="D525" s="64"/>
      <c r="E525" s="65"/>
      <c r="F525" s="66"/>
      <c r="G525" s="66"/>
      <c r="H525" s="67"/>
    </row>
    <row r="526" spans="4:8" s="37" customFormat="1" ht="13.5">
      <c r="D526" s="64"/>
      <c r="E526" s="65"/>
      <c r="F526" s="66"/>
      <c r="G526" s="66"/>
      <c r="H526" s="67"/>
    </row>
    <row r="527" spans="4:8" s="37" customFormat="1" ht="13.5">
      <c r="D527" s="64"/>
      <c r="E527" s="65"/>
      <c r="F527" s="66"/>
      <c r="G527" s="66"/>
      <c r="H527" s="67"/>
    </row>
    <row r="528" spans="4:8" s="37" customFormat="1" ht="13.5">
      <c r="D528" s="64"/>
      <c r="E528" s="65"/>
      <c r="F528" s="66"/>
      <c r="G528" s="66"/>
      <c r="H528" s="67"/>
    </row>
    <row r="529" spans="4:8" s="37" customFormat="1" ht="13.5">
      <c r="D529" s="64"/>
      <c r="E529" s="65"/>
      <c r="F529" s="66"/>
      <c r="G529" s="66"/>
      <c r="H529" s="67"/>
    </row>
    <row r="530" spans="4:8" s="37" customFormat="1" ht="13.5">
      <c r="D530" s="64"/>
      <c r="E530" s="65"/>
      <c r="F530" s="66"/>
      <c r="G530" s="66"/>
      <c r="H530" s="67"/>
    </row>
    <row r="531" spans="4:8" s="37" customFormat="1" ht="13.5">
      <c r="D531" s="64"/>
      <c r="E531" s="65"/>
      <c r="F531" s="66"/>
      <c r="G531" s="66"/>
      <c r="H531" s="67"/>
    </row>
    <row r="532" spans="4:8" s="37" customFormat="1" ht="13.5">
      <c r="D532" s="64"/>
      <c r="E532" s="65"/>
      <c r="F532" s="66"/>
      <c r="G532" s="66"/>
      <c r="H532" s="67"/>
    </row>
    <row r="533" spans="4:8" s="37" customFormat="1" ht="13.5">
      <c r="D533" s="64"/>
      <c r="E533" s="65"/>
      <c r="F533" s="66"/>
      <c r="G533" s="66"/>
      <c r="H533" s="67"/>
    </row>
    <row r="534" spans="4:8" s="37" customFormat="1" ht="13.5">
      <c r="D534" s="64"/>
      <c r="E534" s="65"/>
      <c r="F534" s="66"/>
      <c r="G534" s="66"/>
      <c r="H534" s="67"/>
    </row>
    <row r="535" spans="4:8" s="37" customFormat="1" ht="13.5">
      <c r="D535" s="64"/>
      <c r="E535" s="65"/>
      <c r="F535" s="66"/>
      <c r="G535" s="66"/>
      <c r="H535" s="67"/>
    </row>
    <row r="536" spans="4:8" s="37" customFormat="1" ht="13.5">
      <c r="D536" s="64"/>
      <c r="E536" s="65"/>
      <c r="F536" s="66"/>
      <c r="G536" s="66"/>
      <c r="H536" s="67"/>
    </row>
    <row r="537" spans="4:8" s="37" customFormat="1" ht="13.5">
      <c r="D537" s="64"/>
      <c r="E537" s="65"/>
      <c r="F537" s="66"/>
      <c r="G537" s="66"/>
      <c r="H537" s="67"/>
    </row>
    <row r="538" spans="4:8" s="37" customFormat="1" ht="13.5">
      <c r="D538" s="64"/>
      <c r="E538" s="65"/>
      <c r="F538" s="66"/>
      <c r="G538" s="66"/>
      <c r="H538" s="67"/>
    </row>
    <row r="539" spans="4:8" s="37" customFormat="1" ht="13.5">
      <c r="D539" s="64"/>
      <c r="E539" s="65"/>
      <c r="F539" s="66"/>
      <c r="G539" s="66"/>
      <c r="H539" s="67"/>
    </row>
    <row r="540" spans="4:8" s="37" customFormat="1" ht="13.5">
      <c r="D540" s="64"/>
      <c r="E540" s="65"/>
      <c r="F540" s="66"/>
      <c r="G540" s="66"/>
      <c r="H540" s="67"/>
    </row>
    <row r="541" spans="4:8" s="37" customFormat="1" ht="13.5">
      <c r="D541" s="64"/>
      <c r="E541" s="65"/>
      <c r="F541" s="66"/>
      <c r="G541" s="66"/>
      <c r="H541" s="67"/>
    </row>
    <row r="542" spans="4:8" s="37" customFormat="1" ht="13.5">
      <c r="D542" s="64"/>
      <c r="E542" s="65"/>
      <c r="F542" s="66"/>
      <c r="G542" s="66"/>
      <c r="H542" s="67"/>
    </row>
    <row r="543" spans="4:8" s="37" customFormat="1" ht="13.5">
      <c r="D543" s="64"/>
      <c r="E543" s="65"/>
      <c r="F543" s="66"/>
      <c r="G543" s="66"/>
      <c r="H543" s="67"/>
    </row>
    <row r="544" spans="4:8" s="37" customFormat="1" ht="13.5">
      <c r="D544" s="64"/>
      <c r="E544" s="65"/>
      <c r="F544" s="66"/>
      <c r="G544" s="66"/>
      <c r="H544" s="67"/>
    </row>
    <row r="545" spans="4:8" s="37" customFormat="1" ht="13.5">
      <c r="D545" s="64"/>
      <c r="E545" s="65"/>
      <c r="F545" s="66"/>
      <c r="G545" s="66"/>
      <c r="H545" s="67"/>
    </row>
    <row r="546" spans="4:8" s="37" customFormat="1" ht="13.5">
      <c r="D546" s="64"/>
      <c r="E546" s="65"/>
      <c r="F546" s="66"/>
      <c r="G546" s="66"/>
      <c r="H546" s="67"/>
    </row>
    <row r="547" spans="4:8" s="37" customFormat="1" ht="13.5">
      <c r="D547" s="64"/>
      <c r="E547" s="65"/>
      <c r="F547" s="66"/>
      <c r="G547" s="66"/>
      <c r="H547" s="67"/>
    </row>
    <row r="548" spans="4:8" s="37" customFormat="1" ht="13.5">
      <c r="D548" s="64"/>
      <c r="E548" s="65"/>
      <c r="F548" s="66"/>
      <c r="G548" s="66"/>
      <c r="H548" s="67"/>
    </row>
    <row r="549" spans="4:8" s="37" customFormat="1" ht="13.5">
      <c r="D549" s="64"/>
      <c r="E549" s="65"/>
      <c r="F549" s="66"/>
      <c r="G549" s="66"/>
      <c r="H549" s="67"/>
    </row>
    <row r="550" spans="4:8" s="37" customFormat="1" ht="13.5">
      <c r="D550" s="64"/>
      <c r="E550" s="65"/>
      <c r="F550" s="66"/>
      <c r="G550" s="66"/>
      <c r="H550" s="67"/>
    </row>
    <row r="551" spans="4:8" s="37" customFormat="1" ht="13.5">
      <c r="D551" s="64"/>
      <c r="E551" s="65"/>
      <c r="F551" s="66"/>
      <c r="G551" s="66"/>
      <c r="H551" s="67"/>
    </row>
    <row r="552" spans="4:8" s="37" customFormat="1" ht="13.5">
      <c r="D552" s="64"/>
      <c r="E552" s="65"/>
      <c r="F552" s="66"/>
      <c r="G552" s="66"/>
      <c r="H552" s="67"/>
    </row>
    <row r="553" spans="4:8" s="37" customFormat="1" ht="13.5">
      <c r="D553" s="64"/>
      <c r="E553" s="65"/>
      <c r="F553" s="66"/>
      <c r="G553" s="66"/>
      <c r="H553" s="67"/>
    </row>
    <row r="554" spans="4:8" s="37" customFormat="1" ht="13.5">
      <c r="D554" s="64"/>
      <c r="E554" s="65"/>
      <c r="F554" s="66"/>
      <c r="G554" s="66"/>
      <c r="H554" s="67"/>
    </row>
    <row r="555" spans="4:8" s="37" customFormat="1" ht="13.5">
      <c r="D555" s="64"/>
      <c r="E555" s="65"/>
      <c r="F555" s="66"/>
      <c r="G555" s="66"/>
      <c r="H555" s="67"/>
    </row>
    <row r="556" spans="4:8" s="37" customFormat="1" ht="13.5">
      <c r="D556" s="64"/>
      <c r="E556" s="65"/>
      <c r="F556" s="66"/>
      <c r="G556" s="66"/>
      <c r="H556" s="67"/>
    </row>
    <row r="557" spans="4:8" s="37" customFormat="1" ht="13.5">
      <c r="D557" s="64"/>
      <c r="E557" s="65"/>
      <c r="F557" s="66"/>
      <c r="G557" s="66"/>
      <c r="H557" s="67"/>
    </row>
    <row r="558" spans="4:8" s="37" customFormat="1" ht="13.5">
      <c r="D558" s="64"/>
      <c r="E558" s="65"/>
      <c r="F558" s="66"/>
      <c r="G558" s="66"/>
      <c r="H558" s="67"/>
    </row>
    <row r="559" spans="4:8" s="37" customFormat="1" ht="13.5">
      <c r="D559" s="64"/>
      <c r="E559" s="65"/>
      <c r="F559" s="66"/>
      <c r="G559" s="66"/>
      <c r="H559" s="67"/>
    </row>
    <row r="560" spans="4:8" s="37" customFormat="1" ht="13.5">
      <c r="D560" s="64"/>
      <c r="E560" s="65"/>
      <c r="F560" s="66"/>
      <c r="G560" s="66"/>
      <c r="H560" s="67"/>
    </row>
    <row r="561" spans="4:8" s="37" customFormat="1" ht="13.5">
      <c r="D561" s="64"/>
      <c r="E561" s="65"/>
      <c r="F561" s="66"/>
      <c r="G561" s="66"/>
      <c r="H561" s="67"/>
    </row>
    <row r="562" spans="4:8" s="37" customFormat="1" ht="13.5">
      <c r="D562" s="64"/>
      <c r="E562" s="65"/>
      <c r="F562" s="66"/>
      <c r="G562" s="66"/>
      <c r="H562" s="67"/>
    </row>
    <row r="563" spans="4:8" s="37" customFormat="1" ht="13.5">
      <c r="D563" s="64"/>
      <c r="E563" s="65"/>
      <c r="F563" s="66"/>
      <c r="G563" s="66"/>
      <c r="H563" s="67"/>
    </row>
    <row r="564" spans="4:8" s="37" customFormat="1" ht="13.5">
      <c r="D564" s="64"/>
      <c r="E564" s="65"/>
      <c r="F564" s="66"/>
      <c r="G564" s="66"/>
      <c r="H564" s="67"/>
    </row>
    <row r="565" spans="4:8" s="37" customFormat="1" ht="13.5">
      <c r="D565" s="64"/>
      <c r="E565" s="65"/>
      <c r="F565" s="66"/>
      <c r="G565" s="66"/>
      <c r="H565" s="67"/>
    </row>
    <row r="566" spans="4:8" s="37" customFormat="1" ht="13.5">
      <c r="D566" s="64"/>
      <c r="E566" s="65"/>
      <c r="F566" s="66"/>
      <c r="G566" s="66"/>
      <c r="H566" s="67"/>
    </row>
    <row r="567" spans="4:8" s="37" customFormat="1" ht="13.5">
      <c r="D567" s="64"/>
      <c r="E567" s="65"/>
      <c r="F567" s="66"/>
      <c r="G567" s="66"/>
      <c r="H567" s="67"/>
    </row>
    <row r="568" spans="4:8" s="37" customFormat="1" ht="13.5">
      <c r="D568" s="64"/>
      <c r="E568" s="65"/>
      <c r="F568" s="66"/>
      <c r="G568" s="66"/>
      <c r="H568" s="67"/>
    </row>
    <row r="569" spans="4:8" s="37" customFormat="1" ht="13.5">
      <c r="D569" s="64"/>
      <c r="E569" s="65"/>
      <c r="F569" s="66"/>
      <c r="G569" s="66"/>
      <c r="H569" s="67"/>
    </row>
    <row r="570" spans="4:8" s="37" customFormat="1" ht="13.5">
      <c r="D570" s="64"/>
      <c r="E570" s="65"/>
      <c r="F570" s="66"/>
      <c r="G570" s="66"/>
      <c r="H570" s="67"/>
    </row>
    <row r="571" spans="4:8" s="37" customFormat="1" ht="13.5">
      <c r="D571" s="64"/>
      <c r="E571" s="65"/>
      <c r="F571" s="66"/>
      <c r="G571" s="66"/>
      <c r="H571" s="67"/>
    </row>
    <row r="572" spans="4:8" s="37" customFormat="1" ht="13.5">
      <c r="D572" s="64"/>
      <c r="E572" s="65"/>
      <c r="F572" s="66"/>
      <c r="G572" s="66"/>
      <c r="H572" s="67"/>
    </row>
    <row r="573" spans="4:8" s="37" customFormat="1" ht="13.5">
      <c r="D573" s="64"/>
      <c r="E573" s="65"/>
      <c r="F573" s="66"/>
      <c r="G573" s="66"/>
      <c r="H573" s="67"/>
    </row>
    <row r="574" spans="4:8" s="37" customFormat="1" ht="13.5">
      <c r="D574" s="64"/>
      <c r="E574" s="65"/>
      <c r="F574" s="66"/>
      <c r="G574" s="66"/>
      <c r="H574" s="67"/>
    </row>
    <row r="575" spans="4:8" s="37" customFormat="1" ht="13.5">
      <c r="D575" s="64"/>
      <c r="E575" s="65"/>
      <c r="F575" s="66"/>
      <c r="G575" s="66"/>
      <c r="H575" s="67"/>
    </row>
    <row r="576" spans="4:8" s="37" customFormat="1" ht="13.5">
      <c r="D576" s="64"/>
      <c r="E576" s="65"/>
      <c r="F576" s="66"/>
      <c r="G576" s="66"/>
      <c r="H576" s="67"/>
    </row>
    <row r="577" spans="4:8" s="37" customFormat="1" ht="13.5">
      <c r="D577" s="64"/>
      <c r="E577" s="65"/>
      <c r="F577" s="66"/>
      <c r="G577" s="66"/>
      <c r="H577" s="67"/>
    </row>
    <row r="578" spans="4:8" s="37" customFormat="1" ht="13.5">
      <c r="D578" s="64"/>
      <c r="E578" s="65"/>
      <c r="F578" s="66"/>
      <c r="G578" s="66"/>
      <c r="H578" s="67"/>
    </row>
    <row r="579" spans="4:8" s="37" customFormat="1" ht="13.5">
      <c r="D579" s="64"/>
      <c r="E579" s="65"/>
      <c r="F579" s="66"/>
      <c r="G579" s="66"/>
      <c r="H579" s="67"/>
    </row>
    <row r="580" spans="4:8" s="37" customFormat="1" ht="13.5">
      <c r="D580" s="64"/>
      <c r="E580" s="65"/>
      <c r="F580" s="66"/>
      <c r="G580" s="66"/>
      <c r="H580" s="67"/>
    </row>
    <row r="581" spans="4:8" s="37" customFormat="1" ht="13.5">
      <c r="D581" s="64"/>
      <c r="E581" s="65"/>
      <c r="F581" s="66"/>
      <c r="G581" s="66"/>
      <c r="H581" s="67"/>
    </row>
    <row r="582" spans="4:8" s="37" customFormat="1" ht="13.5">
      <c r="D582" s="64"/>
      <c r="E582" s="65"/>
      <c r="F582" s="66"/>
      <c r="G582" s="66"/>
      <c r="H582" s="67"/>
    </row>
  </sheetData>
  <mergeCells count="20">
    <mergeCell ref="A39:C39"/>
    <mergeCell ref="A52:C52"/>
    <mergeCell ref="A100:C100"/>
    <mergeCell ref="A111:B111"/>
    <mergeCell ref="A67:C67"/>
    <mergeCell ref="A69:C69"/>
    <mergeCell ref="A76:C76"/>
    <mergeCell ref="A82:C82"/>
    <mergeCell ref="A91:C91"/>
    <mergeCell ref="A99:B99"/>
    <mergeCell ref="A25:C25"/>
    <mergeCell ref="A32:B32"/>
    <mergeCell ref="A33:C33"/>
    <mergeCell ref="A36:B36"/>
    <mergeCell ref="A38:C38"/>
    <mergeCell ref="B1:H1"/>
    <mergeCell ref="A2:C2"/>
    <mergeCell ref="A4:C4"/>
    <mergeCell ref="A5:C5"/>
    <mergeCell ref="A24:C24"/>
  </mergeCells>
  <pageMargins left="0.70866141732283472" right="0.31496062992125984" top="0.51181102362204722" bottom="0.19685039370078741" header="0.31496062992125984" footer="0.15748031496062992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-0.499984740745262"/>
  </sheetPr>
  <dimension ref="A1:N571"/>
  <sheetViews>
    <sheetView topLeftCell="A88" workbookViewId="0">
      <selection activeCell="K36" sqref="K36"/>
    </sheetView>
  </sheetViews>
  <sheetFormatPr defaultRowHeight="12.75"/>
  <cols>
    <col min="1" max="1" width="4.140625" style="68" customWidth="1"/>
    <col min="2" max="2" width="8.7109375" style="68" customWidth="1"/>
    <col min="3" max="3" width="44.42578125" style="68" customWidth="1"/>
    <col min="4" max="4" width="4.140625" style="69" customWidth="1"/>
    <col min="5" max="5" width="6.42578125" style="70" customWidth="1"/>
    <col min="6" max="6" width="7.5703125" style="71" customWidth="1"/>
    <col min="7" max="7" width="7.85546875" style="71" customWidth="1"/>
    <col min="8" max="8" width="10.7109375" style="72" customWidth="1"/>
    <col min="9" max="16384" width="9.140625" style="68"/>
  </cols>
  <sheetData>
    <row r="1" spans="1:10" ht="14.45" customHeight="1">
      <c r="B1" s="202" t="s">
        <v>204</v>
      </c>
      <c r="C1" s="202"/>
      <c r="D1" s="202"/>
      <c r="E1" s="202"/>
      <c r="F1" s="202"/>
      <c r="G1" s="202"/>
      <c r="H1" s="202"/>
    </row>
    <row r="2" spans="1:10" s="1" customFormat="1" ht="19.350000000000001" customHeight="1">
      <c r="A2" s="203" t="s">
        <v>220</v>
      </c>
      <c r="B2" s="203"/>
      <c r="C2" s="203"/>
    </row>
    <row r="3" spans="1:10" s="1" customFormat="1" ht="6.6" customHeight="1"/>
    <row r="4" spans="1:10" s="2" customFormat="1" ht="12.75" customHeight="1">
      <c r="A4" s="204" t="s">
        <v>48</v>
      </c>
      <c r="B4" s="204"/>
      <c r="C4" s="204"/>
      <c r="D4" s="4"/>
      <c r="E4" s="5"/>
      <c r="F4" s="6"/>
      <c r="G4" s="6"/>
    </row>
    <row r="5" spans="1:10" s="2" customFormat="1" ht="12.75" customHeight="1">
      <c r="A5" s="204" t="s">
        <v>0</v>
      </c>
      <c r="B5" s="204"/>
      <c r="C5" s="204"/>
      <c r="D5" s="4"/>
      <c r="E5" s="5"/>
      <c r="F5" s="6"/>
      <c r="G5" s="6"/>
    </row>
    <row r="6" spans="1:10" s="2" customFormat="1" ht="6.2" customHeight="1">
      <c r="C6" s="3"/>
      <c r="D6" s="4"/>
      <c r="E6" s="5"/>
      <c r="F6" s="6"/>
      <c r="G6" s="6"/>
    </row>
    <row r="7" spans="1:10" s="12" customFormat="1">
      <c r="A7" s="164"/>
      <c r="B7" s="165" t="s">
        <v>69</v>
      </c>
      <c r="C7" s="130"/>
      <c r="D7" s="131"/>
      <c r="E7" s="132"/>
      <c r="F7" s="133"/>
      <c r="G7" s="133"/>
      <c r="H7" s="134"/>
    </row>
    <row r="8" spans="1:10" s="12" customFormat="1">
      <c r="A8" s="136"/>
      <c r="B8" s="119" t="s">
        <v>175</v>
      </c>
      <c r="C8" s="7"/>
      <c r="D8" s="8"/>
      <c r="E8" s="9"/>
      <c r="F8" s="13">
        <f>SUM(F9:F10)</f>
        <v>370</v>
      </c>
      <c r="G8" s="10" t="s">
        <v>1</v>
      </c>
      <c r="H8" s="11"/>
      <c r="J8" s="13"/>
    </row>
    <row r="9" spans="1:10" s="12" customFormat="1">
      <c r="A9" s="136"/>
      <c r="B9" s="119" t="s">
        <v>158</v>
      </c>
      <c r="F9" s="13">
        <v>50</v>
      </c>
      <c r="G9" s="10" t="s">
        <v>1</v>
      </c>
      <c r="H9" s="11"/>
      <c r="J9" s="13"/>
    </row>
    <row r="10" spans="1:10" s="12" customFormat="1">
      <c r="A10" s="136"/>
      <c r="B10" s="119" t="s">
        <v>159</v>
      </c>
      <c r="F10" s="13">
        <v>320</v>
      </c>
      <c r="G10" s="10" t="s">
        <v>1</v>
      </c>
      <c r="H10" s="11"/>
      <c r="J10" s="13"/>
    </row>
    <row r="11" spans="1:10" s="12" customFormat="1" ht="4.1500000000000004" customHeight="1">
      <c r="A11" s="136"/>
      <c r="B11" s="119"/>
      <c r="D11" s="8"/>
      <c r="F11" s="13"/>
      <c r="G11" s="10"/>
      <c r="H11" s="11"/>
      <c r="J11" s="13"/>
    </row>
    <row r="12" spans="1:10" s="12" customFormat="1">
      <c r="A12" s="136"/>
      <c r="B12" s="135" t="s">
        <v>47</v>
      </c>
      <c r="D12" s="8"/>
      <c r="F12" s="13"/>
      <c r="G12" s="10"/>
      <c r="H12" s="11"/>
      <c r="J12" s="13"/>
    </row>
    <row r="13" spans="1:10" s="12" customFormat="1">
      <c r="A13" s="136"/>
      <c r="B13" s="119" t="s">
        <v>63</v>
      </c>
      <c r="D13" s="8"/>
      <c r="F13" s="13">
        <f>E68</f>
        <v>7</v>
      </c>
      <c r="G13" s="10" t="s">
        <v>7</v>
      </c>
      <c r="H13" s="11"/>
      <c r="J13" s="13"/>
    </row>
    <row r="14" spans="1:10" s="12" customFormat="1">
      <c r="A14" s="136"/>
      <c r="B14" s="119" t="s">
        <v>176</v>
      </c>
      <c r="D14" s="8"/>
      <c r="F14" s="13">
        <f>E72</f>
        <v>31</v>
      </c>
      <c r="G14" s="10" t="s">
        <v>7</v>
      </c>
      <c r="H14" s="11"/>
      <c r="J14" s="13"/>
    </row>
    <row r="15" spans="1:10" s="12" customFormat="1">
      <c r="A15" s="136"/>
      <c r="B15" s="119" t="s">
        <v>177</v>
      </c>
      <c r="D15" s="8"/>
      <c r="F15" s="9">
        <f>E78</f>
        <v>85</v>
      </c>
      <c r="G15" s="10" t="s">
        <v>7</v>
      </c>
      <c r="H15" s="11"/>
      <c r="J15" s="9"/>
    </row>
    <row r="16" spans="1:10" s="12" customFormat="1" ht="4.1500000000000004" customHeight="1">
      <c r="A16" s="136"/>
      <c r="B16" s="119"/>
      <c r="D16" s="8"/>
      <c r="F16" s="9"/>
      <c r="G16" s="10"/>
      <c r="H16" s="11"/>
      <c r="J16" s="9"/>
    </row>
    <row r="17" spans="1:10" s="12" customFormat="1">
      <c r="A17" s="136"/>
      <c r="B17" s="135" t="s">
        <v>46</v>
      </c>
      <c r="D17" s="8"/>
      <c r="F17" s="9"/>
      <c r="G17" s="10"/>
      <c r="H17" s="11"/>
      <c r="J17" s="9"/>
    </row>
    <row r="18" spans="1:10" s="12" customFormat="1">
      <c r="A18" s="136"/>
      <c r="B18" s="119" t="s">
        <v>178</v>
      </c>
      <c r="D18" s="8"/>
      <c r="F18" s="9">
        <v>3</v>
      </c>
      <c r="G18" s="10" t="s">
        <v>1</v>
      </c>
      <c r="H18" s="11"/>
      <c r="J18" s="9"/>
    </row>
    <row r="19" spans="1:10" s="14" customFormat="1" ht="13.5">
      <c r="A19" s="137"/>
      <c r="B19" s="138" t="s">
        <v>115</v>
      </c>
      <c r="C19" s="124"/>
      <c r="D19" s="125"/>
      <c r="E19" s="126"/>
      <c r="F19" s="127">
        <v>5</v>
      </c>
      <c r="G19" s="128" t="s">
        <v>7</v>
      </c>
      <c r="H19" s="129"/>
      <c r="J19" s="13"/>
    </row>
    <row r="20" spans="1:10" s="14" customFormat="1" ht="13.5">
      <c r="B20" s="119"/>
      <c r="C20" s="15"/>
      <c r="D20" s="16"/>
      <c r="E20" s="17"/>
      <c r="F20" s="9"/>
      <c r="G20" s="10"/>
      <c r="J20" s="9"/>
    </row>
    <row r="21" spans="1:10" s="14" customFormat="1" ht="15" customHeight="1">
      <c r="A21" s="139" t="s">
        <v>56</v>
      </c>
      <c r="B21" s="139" t="s">
        <v>124</v>
      </c>
      <c r="C21" s="139" t="s">
        <v>125</v>
      </c>
      <c r="D21" s="140" t="s">
        <v>126</v>
      </c>
      <c r="E21" s="139" t="s">
        <v>127</v>
      </c>
      <c r="F21" s="141" t="s">
        <v>128</v>
      </c>
      <c r="G21" s="141" t="s">
        <v>129</v>
      </c>
      <c r="H21" s="139"/>
      <c r="J21" s="9"/>
    </row>
    <row r="22" spans="1:10" s="14" customFormat="1" ht="18.399999999999999" customHeight="1">
      <c r="A22" s="205" t="s">
        <v>46</v>
      </c>
      <c r="B22" s="206"/>
      <c r="C22" s="206"/>
      <c r="D22" s="160"/>
      <c r="E22" s="161"/>
      <c r="F22" s="162"/>
      <c r="G22" s="162"/>
      <c r="H22" s="158"/>
    </row>
    <row r="23" spans="1:10" s="14" customFormat="1" ht="12.75" customHeight="1">
      <c r="A23" s="212" t="s">
        <v>64</v>
      </c>
      <c r="B23" s="213"/>
      <c r="C23" s="214"/>
      <c r="D23" s="23"/>
      <c r="E23" s="31"/>
      <c r="F23" s="25"/>
      <c r="G23" s="25"/>
      <c r="H23" s="26"/>
    </row>
    <row r="24" spans="1:10" s="14" customFormat="1" ht="28.5" customHeight="1">
      <c r="A24" s="39">
        <v>1</v>
      </c>
      <c r="B24" s="159" t="s">
        <v>59</v>
      </c>
      <c r="C24" s="30" t="s">
        <v>145</v>
      </c>
      <c r="D24" s="23" t="s">
        <v>1</v>
      </c>
      <c r="E24" s="24">
        <v>3</v>
      </c>
      <c r="F24" s="25">
        <v>0</v>
      </c>
      <c r="G24" s="25">
        <f>+E24*F24</f>
        <v>0</v>
      </c>
      <c r="H24" s="26"/>
    </row>
    <row r="25" spans="1:10" s="14" customFormat="1" ht="13.5">
      <c r="A25" s="39">
        <v>2</v>
      </c>
      <c r="B25" s="23" t="s">
        <v>44</v>
      </c>
      <c r="C25" s="22" t="s">
        <v>150</v>
      </c>
      <c r="D25" s="23" t="s">
        <v>58</v>
      </c>
      <c r="E25" s="24">
        <v>30</v>
      </c>
      <c r="F25" s="25">
        <f>SUM(G24:G24)</f>
        <v>0</v>
      </c>
      <c r="G25" s="25">
        <f>F25*0.3</f>
        <v>0</v>
      </c>
      <c r="H25" s="26"/>
    </row>
    <row r="26" spans="1:10" s="14" customFormat="1" ht="12.75" customHeight="1">
      <c r="A26" s="210" t="s">
        <v>5</v>
      </c>
      <c r="B26" s="211"/>
      <c r="C26" s="22"/>
      <c r="D26" s="23"/>
      <c r="E26" s="24"/>
      <c r="F26" s="25"/>
      <c r="G26" s="25"/>
      <c r="H26" s="29">
        <f>SUM(G24:G25)</f>
        <v>0</v>
      </c>
    </row>
    <row r="27" spans="1:10" s="14" customFormat="1" ht="12.75" customHeight="1">
      <c r="A27" s="212" t="s">
        <v>55</v>
      </c>
      <c r="B27" s="213"/>
      <c r="C27" s="214"/>
      <c r="D27" s="23"/>
      <c r="E27" s="24"/>
      <c r="F27" s="25"/>
      <c r="G27" s="25"/>
      <c r="H27" s="26"/>
    </row>
    <row r="28" spans="1:10" s="14" customFormat="1" ht="13.5">
      <c r="A28" s="39">
        <v>3</v>
      </c>
      <c r="B28" s="23" t="s">
        <v>146</v>
      </c>
      <c r="C28" s="22" t="s">
        <v>206</v>
      </c>
      <c r="D28" s="23" t="s">
        <v>7</v>
      </c>
      <c r="E28" s="24">
        <v>5</v>
      </c>
      <c r="F28" s="25">
        <v>0</v>
      </c>
      <c r="G28" s="25">
        <f>+E28*F28</f>
        <v>0</v>
      </c>
      <c r="H28" s="26"/>
    </row>
    <row r="29" spans="1:10" s="14" customFormat="1" ht="13.5">
      <c r="A29" s="39">
        <v>4</v>
      </c>
      <c r="B29" s="23" t="s">
        <v>44</v>
      </c>
      <c r="C29" s="22" t="s">
        <v>60</v>
      </c>
      <c r="D29" s="23" t="s">
        <v>58</v>
      </c>
      <c r="E29" s="24">
        <v>30</v>
      </c>
      <c r="F29" s="25">
        <v>0</v>
      </c>
      <c r="G29" s="25">
        <f>F29*0.3</f>
        <v>0</v>
      </c>
      <c r="H29" s="26"/>
    </row>
    <row r="30" spans="1:10" s="14" customFormat="1" ht="12.75" customHeight="1">
      <c r="A30" s="215" t="s">
        <v>5</v>
      </c>
      <c r="B30" s="216"/>
      <c r="C30" s="166"/>
      <c r="D30" s="167"/>
      <c r="E30" s="168"/>
      <c r="F30" s="169"/>
      <c r="G30" s="169"/>
      <c r="H30" s="170">
        <f>SUM(G28:G30)</f>
        <v>0</v>
      </c>
    </row>
    <row r="31" spans="1:10" s="14" customFormat="1" ht="13.5">
      <c r="C31" s="15"/>
      <c r="D31" s="16"/>
      <c r="E31" s="17"/>
      <c r="F31" s="18"/>
      <c r="G31" s="18"/>
    </row>
    <row r="32" spans="1:10" s="14" customFormat="1" ht="15.6" customHeight="1">
      <c r="A32" s="205" t="s">
        <v>2</v>
      </c>
      <c r="B32" s="206"/>
      <c r="C32" s="206"/>
      <c r="D32" s="160"/>
      <c r="E32" s="161"/>
      <c r="F32" s="162"/>
      <c r="G32" s="162"/>
      <c r="H32" s="158"/>
    </row>
    <row r="33" spans="1:10" s="27" customFormat="1" ht="12.75" customHeight="1">
      <c r="A33" s="212" t="s">
        <v>6</v>
      </c>
      <c r="B33" s="213"/>
      <c r="C33" s="214"/>
      <c r="D33" s="23"/>
      <c r="E33" s="24"/>
      <c r="F33" s="25"/>
      <c r="G33" s="25"/>
      <c r="H33" s="26"/>
    </row>
    <row r="34" spans="1:10" s="27" customFormat="1" ht="13.5">
      <c r="A34" s="39">
        <v>5</v>
      </c>
      <c r="B34" s="23" t="s">
        <v>131</v>
      </c>
      <c r="C34" s="22" t="s">
        <v>155</v>
      </c>
      <c r="D34" s="23" t="s">
        <v>7</v>
      </c>
      <c r="E34" s="24">
        <f>F13</f>
        <v>7</v>
      </c>
      <c r="F34" s="25">
        <v>0</v>
      </c>
      <c r="G34" s="25">
        <f>+E34*F34</f>
        <v>0</v>
      </c>
      <c r="H34" s="26"/>
    </row>
    <row r="35" spans="1:10" s="27" customFormat="1" ht="13.5">
      <c r="A35" s="39">
        <v>6</v>
      </c>
      <c r="B35" s="23" t="s">
        <v>44</v>
      </c>
      <c r="C35" s="30" t="s">
        <v>8</v>
      </c>
      <c r="D35" s="23" t="s">
        <v>7</v>
      </c>
      <c r="E35" s="24">
        <f>+E34</f>
        <v>7</v>
      </c>
      <c r="F35" s="25">
        <v>0</v>
      </c>
      <c r="G35" s="25">
        <f t="shared" ref="G35:G46" si="0">+E35*F35</f>
        <v>0</v>
      </c>
      <c r="H35" s="26"/>
    </row>
    <row r="36" spans="1:10" s="27" customFormat="1" ht="13.5">
      <c r="A36" s="39">
        <v>7</v>
      </c>
      <c r="B36" s="23" t="s">
        <v>44</v>
      </c>
      <c r="C36" s="30" t="s">
        <v>123</v>
      </c>
      <c r="D36" s="23" t="s">
        <v>7</v>
      </c>
      <c r="E36" s="24">
        <v>1</v>
      </c>
      <c r="F36" s="25">
        <v>0</v>
      </c>
      <c r="G36" s="25">
        <f t="shared" si="0"/>
        <v>0</v>
      </c>
      <c r="H36" s="26"/>
    </row>
    <row r="37" spans="1:10" s="27" customFormat="1" ht="13.5">
      <c r="A37" s="39">
        <v>8</v>
      </c>
      <c r="B37" s="23" t="s">
        <v>9</v>
      </c>
      <c r="C37" s="22" t="s">
        <v>10</v>
      </c>
      <c r="D37" s="23" t="s">
        <v>7</v>
      </c>
      <c r="E37" s="24">
        <f>+E34</f>
        <v>7</v>
      </c>
      <c r="F37" s="25">
        <v>0</v>
      </c>
      <c r="G37" s="25">
        <f t="shared" si="0"/>
        <v>0</v>
      </c>
      <c r="H37" s="26"/>
    </row>
    <row r="38" spans="1:10" s="27" customFormat="1" ht="13.5">
      <c r="A38" s="39">
        <v>9</v>
      </c>
      <c r="B38" s="23" t="s">
        <v>134</v>
      </c>
      <c r="C38" s="22" t="s">
        <v>154</v>
      </c>
      <c r="D38" s="23" t="s">
        <v>7</v>
      </c>
      <c r="E38" s="24">
        <f>E34</f>
        <v>7</v>
      </c>
      <c r="F38" s="25">
        <v>0</v>
      </c>
      <c r="G38" s="25">
        <f t="shared" si="0"/>
        <v>0</v>
      </c>
      <c r="H38" s="26"/>
    </row>
    <row r="39" spans="1:10" s="27" customFormat="1" ht="13.5">
      <c r="A39" s="39">
        <v>10</v>
      </c>
      <c r="B39" s="23" t="s">
        <v>151</v>
      </c>
      <c r="C39" s="30" t="s">
        <v>45</v>
      </c>
      <c r="D39" s="23" t="s">
        <v>7</v>
      </c>
      <c r="E39" s="24">
        <f>+E34</f>
        <v>7</v>
      </c>
      <c r="F39" s="25">
        <v>0</v>
      </c>
      <c r="G39" s="25">
        <f t="shared" si="0"/>
        <v>0</v>
      </c>
      <c r="H39" s="26"/>
    </row>
    <row r="40" spans="1:10" s="27" customFormat="1" ht="13.5">
      <c r="A40" s="39">
        <v>11</v>
      </c>
      <c r="B40" s="23" t="s">
        <v>132</v>
      </c>
      <c r="C40" s="30" t="s">
        <v>152</v>
      </c>
      <c r="D40" s="23" t="s">
        <v>7</v>
      </c>
      <c r="E40" s="24">
        <f>E34</f>
        <v>7</v>
      </c>
      <c r="F40" s="25">
        <v>0</v>
      </c>
      <c r="G40" s="25">
        <f t="shared" si="0"/>
        <v>0</v>
      </c>
      <c r="H40" s="26"/>
    </row>
    <row r="41" spans="1:10" s="27" customFormat="1" ht="13.5">
      <c r="A41" s="39">
        <v>12</v>
      </c>
      <c r="B41" s="23" t="s">
        <v>49</v>
      </c>
      <c r="C41" s="30" t="s">
        <v>11</v>
      </c>
      <c r="D41" s="23" t="s">
        <v>7</v>
      </c>
      <c r="E41" s="24">
        <f>+E35</f>
        <v>7</v>
      </c>
      <c r="F41" s="25">
        <v>0</v>
      </c>
      <c r="G41" s="25">
        <f>+E41*F41</f>
        <v>0</v>
      </c>
      <c r="H41" s="26"/>
    </row>
    <row r="42" spans="1:10" s="27" customFormat="1" ht="13.5">
      <c r="A42" s="39">
        <v>13</v>
      </c>
      <c r="B42" s="23" t="s">
        <v>133</v>
      </c>
      <c r="C42" s="30" t="s">
        <v>153</v>
      </c>
      <c r="D42" s="23" t="s">
        <v>7</v>
      </c>
      <c r="E42" s="24">
        <f>E34</f>
        <v>7</v>
      </c>
      <c r="F42" s="25">
        <v>0</v>
      </c>
      <c r="G42" s="25">
        <f t="shared" si="0"/>
        <v>0</v>
      </c>
      <c r="H42" s="26"/>
    </row>
    <row r="43" spans="1:10" s="27" customFormat="1" ht="13.5">
      <c r="A43" s="39">
        <v>14</v>
      </c>
      <c r="B43" s="23" t="s">
        <v>135</v>
      </c>
      <c r="C43" s="22" t="s">
        <v>156</v>
      </c>
      <c r="D43" s="23" t="s">
        <v>1</v>
      </c>
      <c r="E43" s="24">
        <f>E37</f>
        <v>7</v>
      </c>
      <c r="F43" s="25">
        <v>0</v>
      </c>
      <c r="G43" s="25">
        <f>+E43*F43</f>
        <v>0</v>
      </c>
      <c r="H43" s="26"/>
    </row>
    <row r="44" spans="1:10" s="27" customFormat="1" ht="13.5">
      <c r="A44" s="39">
        <v>15</v>
      </c>
      <c r="B44" s="23" t="s">
        <v>12</v>
      </c>
      <c r="C44" s="30" t="s">
        <v>13</v>
      </c>
      <c r="D44" s="23" t="s">
        <v>4</v>
      </c>
      <c r="E44" s="31">
        <f>+E34*0.1</f>
        <v>0.70000000000000007</v>
      </c>
      <c r="F44" s="25">
        <v>0</v>
      </c>
      <c r="G44" s="25">
        <f t="shared" si="0"/>
        <v>0</v>
      </c>
      <c r="H44" s="26"/>
    </row>
    <row r="45" spans="1:10" s="27" customFormat="1" ht="13.5">
      <c r="A45" s="39">
        <v>16</v>
      </c>
      <c r="B45" s="23" t="s">
        <v>50</v>
      </c>
      <c r="C45" s="22" t="s">
        <v>61</v>
      </c>
      <c r="D45" s="23" t="s">
        <v>4</v>
      </c>
      <c r="E45" s="31">
        <f>+E44</f>
        <v>0.70000000000000007</v>
      </c>
      <c r="F45" s="25">
        <v>0</v>
      </c>
      <c r="G45" s="25">
        <f t="shared" si="0"/>
        <v>0</v>
      </c>
      <c r="H45" s="26"/>
    </row>
    <row r="46" spans="1:10" s="27" customFormat="1" ht="13.5">
      <c r="A46" s="39">
        <v>17</v>
      </c>
      <c r="B46" s="23" t="s">
        <v>51</v>
      </c>
      <c r="C46" s="30" t="s">
        <v>62</v>
      </c>
      <c r="D46" s="23" t="s">
        <v>4</v>
      </c>
      <c r="E46" s="31">
        <f>+E45*3</f>
        <v>2.1</v>
      </c>
      <c r="F46" s="25">
        <v>0</v>
      </c>
      <c r="G46" s="25">
        <f t="shared" si="0"/>
        <v>0</v>
      </c>
      <c r="H46" s="26"/>
    </row>
    <row r="47" spans="1:10" s="27" customFormat="1" ht="12.75" customHeight="1">
      <c r="A47" s="207" t="s">
        <v>136</v>
      </c>
      <c r="B47" s="208"/>
      <c r="C47" s="209"/>
      <c r="D47" s="23"/>
      <c r="E47" s="31"/>
      <c r="F47" s="25"/>
      <c r="G47" s="25"/>
      <c r="H47" s="26"/>
      <c r="J47" s="28"/>
    </row>
    <row r="48" spans="1:10" s="27" customFormat="1" ht="13.5">
      <c r="A48" s="39">
        <v>18</v>
      </c>
      <c r="B48" s="23" t="s">
        <v>14</v>
      </c>
      <c r="C48" s="22" t="s">
        <v>15</v>
      </c>
      <c r="D48" s="23" t="s">
        <v>1</v>
      </c>
      <c r="E48" s="120">
        <v>50</v>
      </c>
      <c r="F48" s="25">
        <v>0</v>
      </c>
      <c r="G48" s="25">
        <f>+E48*F48</f>
        <v>0</v>
      </c>
      <c r="H48" s="26"/>
      <c r="J48" s="28"/>
    </row>
    <row r="49" spans="1:10" s="27" customFormat="1" ht="13.5">
      <c r="A49" s="39">
        <v>19</v>
      </c>
      <c r="B49" s="23" t="s">
        <v>16</v>
      </c>
      <c r="C49" s="22" t="s">
        <v>17</v>
      </c>
      <c r="D49" s="23" t="s">
        <v>1</v>
      </c>
      <c r="E49" s="24">
        <f>+E48</f>
        <v>50</v>
      </c>
      <c r="F49" s="25">
        <v>0</v>
      </c>
      <c r="G49" s="25">
        <f>+E49*F49</f>
        <v>0</v>
      </c>
      <c r="H49" s="26"/>
      <c r="J49" s="28"/>
    </row>
    <row r="50" spans="1:10" s="27" customFormat="1" ht="13.5">
      <c r="A50" s="39">
        <v>20</v>
      </c>
      <c r="B50" s="23" t="s">
        <v>22</v>
      </c>
      <c r="C50" s="22" t="s">
        <v>213</v>
      </c>
      <c r="D50" s="23" t="s">
        <v>1</v>
      </c>
      <c r="E50" s="24">
        <f>+E48</f>
        <v>50</v>
      </c>
      <c r="F50" s="25">
        <v>0</v>
      </c>
      <c r="G50" s="25">
        <f>+E50*F50</f>
        <v>0</v>
      </c>
      <c r="H50" s="26"/>
      <c r="J50" s="28"/>
    </row>
    <row r="51" spans="1:10" s="27" customFormat="1" ht="13.5">
      <c r="A51" s="39">
        <v>21</v>
      </c>
      <c r="B51" s="23" t="s">
        <v>20</v>
      </c>
      <c r="C51" s="22" t="s">
        <v>21</v>
      </c>
      <c r="D51" s="23" t="s">
        <v>1</v>
      </c>
      <c r="E51" s="24">
        <f>+E48*0.1</f>
        <v>5</v>
      </c>
      <c r="F51" s="25">
        <v>0</v>
      </c>
      <c r="G51" s="172">
        <f>+E51*F51</f>
        <v>0</v>
      </c>
      <c r="H51" s="26"/>
      <c r="J51" s="28"/>
    </row>
    <row r="52" spans="1:10" s="27" customFormat="1" ht="13.5">
      <c r="A52" s="39">
        <v>22</v>
      </c>
      <c r="B52" s="23" t="s">
        <v>137</v>
      </c>
      <c r="C52" s="22" t="s">
        <v>171</v>
      </c>
      <c r="D52" s="23" t="s">
        <v>7</v>
      </c>
      <c r="E52" s="24">
        <f>E78</f>
        <v>85</v>
      </c>
      <c r="F52" s="25">
        <v>0</v>
      </c>
      <c r="G52" s="172">
        <f t="shared" ref="G52:G60" si="1">+E52*F52</f>
        <v>0</v>
      </c>
      <c r="H52" s="26"/>
      <c r="J52" s="28"/>
    </row>
    <row r="53" spans="1:10" s="27" customFormat="1" ht="13.5">
      <c r="A53" s="39">
        <v>23</v>
      </c>
      <c r="B53" s="23" t="s">
        <v>24</v>
      </c>
      <c r="C53" s="22" t="s">
        <v>25</v>
      </c>
      <c r="D53" s="23" t="s">
        <v>7</v>
      </c>
      <c r="E53" s="24">
        <f>+E52</f>
        <v>85</v>
      </c>
      <c r="F53" s="25">
        <v>0</v>
      </c>
      <c r="G53" s="172">
        <f t="shared" si="1"/>
        <v>0</v>
      </c>
      <c r="H53" s="26"/>
      <c r="J53" s="28"/>
    </row>
    <row r="54" spans="1:10" s="27" customFormat="1" ht="13.5">
      <c r="A54" s="39">
        <v>24</v>
      </c>
      <c r="B54" s="23" t="s">
        <v>138</v>
      </c>
      <c r="C54" s="22" t="s">
        <v>172</v>
      </c>
      <c r="D54" s="23" t="s">
        <v>7</v>
      </c>
      <c r="E54" s="24">
        <f>E72</f>
        <v>31</v>
      </c>
      <c r="F54" s="25">
        <v>0</v>
      </c>
      <c r="G54" s="172">
        <f t="shared" si="1"/>
        <v>0</v>
      </c>
      <c r="H54" s="26"/>
      <c r="J54" s="28"/>
    </row>
    <row r="55" spans="1:10" s="27" customFormat="1" ht="13.5">
      <c r="A55" s="39">
        <v>25</v>
      </c>
      <c r="B55" s="23" t="s">
        <v>139</v>
      </c>
      <c r="C55" s="22" t="s">
        <v>160</v>
      </c>
      <c r="D55" s="23" t="s">
        <v>7</v>
      </c>
      <c r="E55" s="24">
        <f>+E54</f>
        <v>31</v>
      </c>
      <c r="F55" s="25">
        <v>0</v>
      </c>
      <c r="G55" s="172">
        <f t="shared" si="1"/>
        <v>0</v>
      </c>
      <c r="H55" s="26"/>
      <c r="J55" s="28"/>
    </row>
    <row r="56" spans="1:10" s="27" customFormat="1" ht="13.5">
      <c r="A56" s="39">
        <v>26</v>
      </c>
      <c r="B56" s="23" t="s">
        <v>134</v>
      </c>
      <c r="C56" s="22" t="s">
        <v>154</v>
      </c>
      <c r="D56" s="23" t="s">
        <v>7</v>
      </c>
      <c r="E56" s="24">
        <f>E53+E54</f>
        <v>116</v>
      </c>
      <c r="F56" s="25">
        <v>0</v>
      </c>
      <c r="G56" s="172">
        <f t="shared" si="1"/>
        <v>0</v>
      </c>
      <c r="H56" s="26"/>
      <c r="J56" s="28"/>
    </row>
    <row r="57" spans="1:10" s="27" customFormat="1" ht="13.5">
      <c r="A57" s="39">
        <v>27</v>
      </c>
      <c r="B57" s="23" t="s">
        <v>135</v>
      </c>
      <c r="C57" s="22" t="s">
        <v>156</v>
      </c>
      <c r="D57" s="23" t="s">
        <v>1</v>
      </c>
      <c r="E57" s="24">
        <f>E48</f>
        <v>50</v>
      </c>
      <c r="F57" s="25">
        <v>0</v>
      </c>
      <c r="G57" s="172">
        <f t="shared" si="1"/>
        <v>0</v>
      </c>
      <c r="H57" s="26"/>
      <c r="J57" s="28"/>
    </row>
    <row r="58" spans="1:10" s="27" customFormat="1" ht="13.5">
      <c r="A58" s="39">
        <v>28</v>
      </c>
      <c r="B58" s="23" t="s">
        <v>12</v>
      </c>
      <c r="C58" s="22" t="s">
        <v>29</v>
      </c>
      <c r="D58" s="23" t="s">
        <v>4</v>
      </c>
      <c r="E58" s="31">
        <f>+E57*0.05</f>
        <v>2.5</v>
      </c>
      <c r="F58" s="25">
        <v>0</v>
      </c>
      <c r="G58" s="25">
        <f t="shared" si="1"/>
        <v>0</v>
      </c>
      <c r="H58" s="26"/>
      <c r="J58" s="28"/>
    </row>
    <row r="59" spans="1:10" s="27" customFormat="1" ht="13.5">
      <c r="A59" s="39">
        <v>29</v>
      </c>
      <c r="B59" s="23" t="s">
        <v>50</v>
      </c>
      <c r="C59" s="22" t="s">
        <v>61</v>
      </c>
      <c r="D59" s="23" t="s">
        <v>4</v>
      </c>
      <c r="E59" s="31">
        <f>+E58</f>
        <v>2.5</v>
      </c>
      <c r="F59" s="25">
        <v>0</v>
      </c>
      <c r="G59" s="25">
        <f t="shared" si="1"/>
        <v>0</v>
      </c>
      <c r="H59" s="26"/>
      <c r="J59" s="28"/>
    </row>
    <row r="60" spans="1:10" s="27" customFormat="1" ht="13.5">
      <c r="A60" s="39">
        <v>30</v>
      </c>
      <c r="B60" s="23" t="s">
        <v>51</v>
      </c>
      <c r="C60" s="30" t="s">
        <v>62</v>
      </c>
      <c r="D60" s="23" t="s">
        <v>4</v>
      </c>
      <c r="E60" s="31">
        <f>3*E59</f>
        <v>7.5</v>
      </c>
      <c r="F60" s="25">
        <v>0</v>
      </c>
      <c r="G60" s="25">
        <f t="shared" si="1"/>
        <v>0</v>
      </c>
      <c r="H60" s="26"/>
      <c r="J60" s="28"/>
    </row>
    <row r="61" spans="1:10" s="27" customFormat="1" ht="12.75" customHeight="1">
      <c r="A61" s="42" t="s">
        <v>5</v>
      </c>
      <c r="B61" s="40"/>
      <c r="C61" s="40"/>
      <c r="D61" s="43"/>
      <c r="E61" s="44"/>
      <c r="F61" s="45"/>
      <c r="G61" s="45"/>
      <c r="H61" s="46">
        <f>SUM(G34:G60)</f>
        <v>0</v>
      </c>
      <c r="J61" s="28"/>
    </row>
    <row r="62" spans="1:10" s="27" customFormat="1" ht="20.45" customHeight="1">
      <c r="A62" s="205" t="s">
        <v>37</v>
      </c>
      <c r="B62" s="206"/>
      <c r="C62" s="206"/>
      <c r="D62" s="123"/>
      <c r="E62" s="157"/>
      <c r="F62" s="144"/>
      <c r="G62" s="144"/>
      <c r="H62" s="145"/>
    </row>
    <row r="63" spans="1:10" s="27" customFormat="1" ht="13.9" customHeight="1">
      <c r="A63" s="163" t="s">
        <v>38</v>
      </c>
      <c r="B63" s="20"/>
      <c r="C63" s="20"/>
      <c r="D63" s="19"/>
      <c r="E63" s="20"/>
      <c r="F63" s="21"/>
      <c r="G63" s="21"/>
      <c r="H63" s="26"/>
    </row>
    <row r="64" spans="1:10" s="27" customFormat="1" ht="12.75" customHeight="1">
      <c r="A64" s="220" t="s">
        <v>200</v>
      </c>
      <c r="B64" s="221"/>
      <c r="C64" s="222"/>
      <c r="D64" s="19"/>
      <c r="E64" s="20"/>
      <c r="F64" s="21"/>
      <c r="G64" s="21"/>
      <c r="H64" s="26"/>
    </row>
    <row r="65" spans="1:14" s="27" customFormat="1" ht="13.5">
      <c r="A65" s="39">
        <v>31</v>
      </c>
      <c r="B65" s="23">
        <v>1</v>
      </c>
      <c r="C65" s="22" t="s">
        <v>70</v>
      </c>
      <c r="D65" s="23" t="s">
        <v>7</v>
      </c>
      <c r="E65" s="24">
        <v>2</v>
      </c>
      <c r="F65" s="25">
        <v>0</v>
      </c>
      <c r="G65" s="25">
        <f>+E65*F65</f>
        <v>0</v>
      </c>
      <c r="H65" s="26"/>
    </row>
    <row r="66" spans="1:14" s="27" customFormat="1" ht="13.5">
      <c r="A66" s="39">
        <v>32</v>
      </c>
      <c r="B66" s="23">
        <v>3</v>
      </c>
      <c r="C66" s="22" t="s">
        <v>205</v>
      </c>
      <c r="D66" s="23" t="s">
        <v>7</v>
      </c>
      <c r="E66" s="24">
        <v>1</v>
      </c>
      <c r="F66" s="25">
        <v>0</v>
      </c>
      <c r="G66" s="25">
        <f>+E66*F66</f>
        <v>0</v>
      </c>
      <c r="H66" s="26"/>
    </row>
    <row r="67" spans="1:14" s="27" customFormat="1" ht="13.5">
      <c r="A67" s="39">
        <v>33</v>
      </c>
      <c r="B67" s="23">
        <v>5</v>
      </c>
      <c r="C67" s="22" t="s">
        <v>72</v>
      </c>
      <c r="D67" s="43" t="s">
        <v>7</v>
      </c>
      <c r="E67" s="74">
        <v>4</v>
      </c>
      <c r="F67" s="25">
        <v>0</v>
      </c>
      <c r="G67" s="25">
        <f>+E67*F67</f>
        <v>0</v>
      </c>
      <c r="H67" s="26"/>
    </row>
    <row r="68" spans="1:14" s="27" customFormat="1" ht="10.5" customHeight="1">
      <c r="A68" s="39"/>
      <c r="B68" s="23"/>
      <c r="C68" s="22"/>
      <c r="D68" s="73"/>
      <c r="E68" s="75">
        <f>SUM(E65:E67)</f>
        <v>7</v>
      </c>
      <c r="F68" s="25"/>
      <c r="G68" s="25"/>
      <c r="H68" s="26"/>
      <c r="M68" s="41"/>
      <c r="N68" s="41"/>
    </row>
    <row r="69" spans="1:14" s="27" customFormat="1" ht="12.75" customHeight="1">
      <c r="A69" s="220" t="s">
        <v>161</v>
      </c>
      <c r="B69" s="221"/>
      <c r="C69" s="222"/>
      <c r="D69" s="23"/>
      <c r="E69" s="24"/>
      <c r="F69" s="25"/>
      <c r="G69" s="25"/>
      <c r="H69" s="26"/>
      <c r="M69" s="41"/>
      <c r="N69" s="41"/>
    </row>
    <row r="70" spans="1:14" s="27" customFormat="1" ht="13.5">
      <c r="A70" s="39">
        <v>34</v>
      </c>
      <c r="B70" s="23">
        <v>6</v>
      </c>
      <c r="C70" s="22" t="s">
        <v>73</v>
      </c>
      <c r="D70" s="23" t="s">
        <v>7</v>
      </c>
      <c r="E70" s="24">
        <v>23</v>
      </c>
      <c r="F70" s="25">
        <v>0</v>
      </c>
      <c r="G70" s="25">
        <f>+E70*F70</f>
        <v>0</v>
      </c>
      <c r="H70" s="26"/>
      <c r="M70" s="41"/>
      <c r="N70" s="41"/>
    </row>
    <row r="71" spans="1:14" s="27" customFormat="1" ht="13.5">
      <c r="A71" s="39">
        <v>35</v>
      </c>
      <c r="B71" s="23">
        <v>8</v>
      </c>
      <c r="C71" s="121" t="s">
        <v>74</v>
      </c>
      <c r="D71" s="43" t="s">
        <v>7</v>
      </c>
      <c r="E71" s="74">
        <v>8</v>
      </c>
      <c r="F71" s="25">
        <v>0</v>
      </c>
      <c r="G71" s="25">
        <f>+E71*F71</f>
        <v>0</v>
      </c>
      <c r="H71" s="26"/>
      <c r="M71" s="41"/>
      <c r="N71" s="41"/>
    </row>
    <row r="72" spans="1:14" s="27" customFormat="1" ht="13.5">
      <c r="A72" s="39"/>
      <c r="B72" s="23"/>
      <c r="C72" s="22"/>
      <c r="D72" s="73"/>
      <c r="E72" s="75">
        <f>SUM(E70:E71)</f>
        <v>31</v>
      </c>
      <c r="F72" s="25"/>
      <c r="G72" s="25"/>
      <c r="H72" s="26"/>
      <c r="M72" s="41"/>
      <c r="N72" s="41"/>
    </row>
    <row r="73" spans="1:14" s="27" customFormat="1" ht="12.75" customHeight="1">
      <c r="A73" s="220" t="s">
        <v>162</v>
      </c>
      <c r="B73" s="221"/>
      <c r="C73" s="222"/>
      <c r="D73" s="23"/>
      <c r="E73" s="24"/>
      <c r="F73" s="25"/>
      <c r="G73" s="25"/>
      <c r="H73" s="26"/>
      <c r="M73" s="41"/>
      <c r="N73" s="41"/>
    </row>
    <row r="74" spans="1:14" s="27" customFormat="1" ht="13.5">
      <c r="A74" s="39">
        <v>36</v>
      </c>
      <c r="B74" s="23">
        <v>12</v>
      </c>
      <c r="C74" s="22" t="s">
        <v>78</v>
      </c>
      <c r="D74" s="23" t="s">
        <v>7</v>
      </c>
      <c r="E74" s="24">
        <v>20</v>
      </c>
      <c r="F74" s="25">
        <v>0</v>
      </c>
      <c r="G74" s="25">
        <f>+E74*F74</f>
        <v>0</v>
      </c>
      <c r="H74" s="26"/>
    </row>
    <row r="75" spans="1:14" s="27" customFormat="1" ht="13.5">
      <c r="A75" s="39">
        <v>37</v>
      </c>
      <c r="B75" s="23">
        <v>13</v>
      </c>
      <c r="C75" s="22" t="s">
        <v>166</v>
      </c>
      <c r="D75" s="23" t="s">
        <v>7</v>
      </c>
      <c r="E75" s="24">
        <v>33</v>
      </c>
      <c r="F75" s="25">
        <v>0</v>
      </c>
      <c r="G75" s="25">
        <f>+E75*F75</f>
        <v>0</v>
      </c>
      <c r="H75" s="26"/>
    </row>
    <row r="76" spans="1:14" s="27" customFormat="1" ht="13.5">
      <c r="A76" s="39">
        <v>38</v>
      </c>
      <c r="B76" s="23">
        <v>14</v>
      </c>
      <c r="C76" s="22" t="s">
        <v>79</v>
      </c>
      <c r="D76" s="23" t="s">
        <v>7</v>
      </c>
      <c r="E76" s="24">
        <v>14</v>
      </c>
      <c r="F76" s="25">
        <v>0</v>
      </c>
      <c r="G76" s="25">
        <f>+E76*F76</f>
        <v>0</v>
      </c>
      <c r="H76" s="26"/>
    </row>
    <row r="77" spans="1:14" s="27" customFormat="1" ht="13.5">
      <c r="A77" s="39">
        <v>39</v>
      </c>
      <c r="B77" s="23">
        <v>16</v>
      </c>
      <c r="C77" s="22" t="s">
        <v>66</v>
      </c>
      <c r="D77" s="43" t="s">
        <v>7</v>
      </c>
      <c r="E77" s="74">
        <v>18</v>
      </c>
      <c r="F77" s="25">
        <v>0</v>
      </c>
      <c r="G77" s="25">
        <f>+E77*F77</f>
        <v>0</v>
      </c>
      <c r="H77" s="26"/>
    </row>
    <row r="78" spans="1:14" s="27" customFormat="1" ht="13.5">
      <c r="A78" s="39"/>
      <c r="B78" s="23"/>
      <c r="C78" s="22"/>
      <c r="D78" s="73"/>
      <c r="E78" s="75">
        <f>SUM(E74:E77)</f>
        <v>85</v>
      </c>
      <c r="F78" s="25"/>
      <c r="G78" s="25"/>
      <c r="H78" s="26"/>
      <c r="N78" s="41"/>
    </row>
    <row r="79" spans="1:14" s="27" customFormat="1" ht="15" customHeight="1">
      <c r="A79" s="207" t="s">
        <v>39</v>
      </c>
      <c r="B79" s="208"/>
      <c r="C79" s="209"/>
      <c r="D79" s="23"/>
      <c r="E79" s="24"/>
      <c r="F79" s="25"/>
      <c r="G79" s="25"/>
      <c r="H79" s="26"/>
    </row>
    <row r="80" spans="1:14" s="37" customFormat="1" ht="13.5">
      <c r="A80" s="39">
        <v>40</v>
      </c>
      <c r="B80" s="23"/>
      <c r="C80" s="146" t="s">
        <v>214</v>
      </c>
      <c r="D80" s="34" t="s">
        <v>31</v>
      </c>
      <c r="E80" s="35">
        <f>E48*0.0006</f>
        <v>0.03</v>
      </c>
      <c r="F80" s="25">
        <v>0</v>
      </c>
      <c r="G80" s="25">
        <f t="shared" ref="G80:G87" si="2">+E80*F80</f>
        <v>0</v>
      </c>
      <c r="H80" s="36"/>
    </row>
    <row r="81" spans="1:8" s="37" customFormat="1" ht="13.5">
      <c r="A81" s="39">
        <v>41</v>
      </c>
      <c r="B81" s="23"/>
      <c r="C81" s="33" t="s">
        <v>215</v>
      </c>
      <c r="D81" s="23" t="s">
        <v>4</v>
      </c>
      <c r="E81" s="173">
        <v>2.87</v>
      </c>
      <c r="F81" s="25">
        <v>0</v>
      </c>
      <c r="G81" s="25">
        <f t="shared" si="2"/>
        <v>0</v>
      </c>
      <c r="H81" s="36"/>
    </row>
    <row r="82" spans="1:8" s="37" customFormat="1" ht="13.5">
      <c r="A82" s="39">
        <v>42</v>
      </c>
      <c r="B82" s="23"/>
      <c r="C82" s="33" t="s">
        <v>173</v>
      </c>
      <c r="D82" s="23" t="s">
        <v>34</v>
      </c>
      <c r="E82" s="38">
        <f>E68*0.3</f>
        <v>2.1</v>
      </c>
      <c r="F82" s="25">
        <v>0</v>
      </c>
      <c r="G82" s="25">
        <f t="shared" si="2"/>
        <v>0</v>
      </c>
      <c r="H82" s="36"/>
    </row>
    <row r="83" spans="1:8" s="27" customFormat="1" ht="13.5">
      <c r="A83" s="39">
        <v>43</v>
      </c>
      <c r="B83" s="23"/>
      <c r="C83" s="33" t="s">
        <v>40</v>
      </c>
      <c r="D83" s="23" t="s">
        <v>7</v>
      </c>
      <c r="E83" s="38">
        <f>E68*3</f>
        <v>21</v>
      </c>
      <c r="F83" s="25">
        <v>0</v>
      </c>
      <c r="G83" s="25">
        <f t="shared" si="2"/>
        <v>0</v>
      </c>
      <c r="H83" s="26"/>
    </row>
    <row r="84" spans="1:8" s="27" customFormat="1" ht="13.5">
      <c r="A84" s="39">
        <v>44</v>
      </c>
      <c r="B84" s="23"/>
      <c r="C84" s="33" t="s">
        <v>168</v>
      </c>
      <c r="D84" s="23" t="s">
        <v>52</v>
      </c>
      <c r="E84" s="38">
        <f>E42*5</f>
        <v>35</v>
      </c>
      <c r="F84" s="25">
        <v>0</v>
      </c>
      <c r="G84" s="25">
        <f t="shared" si="2"/>
        <v>0</v>
      </c>
      <c r="H84" s="26"/>
    </row>
    <row r="85" spans="1:8" s="27" customFormat="1" ht="13.5">
      <c r="A85" s="39">
        <v>45</v>
      </c>
      <c r="B85" s="23"/>
      <c r="C85" s="33" t="s">
        <v>53</v>
      </c>
      <c r="D85" s="23" t="s">
        <v>52</v>
      </c>
      <c r="E85" s="38">
        <v>2</v>
      </c>
      <c r="F85" s="25">
        <v>0</v>
      </c>
      <c r="G85" s="25">
        <f t="shared" si="2"/>
        <v>0</v>
      </c>
      <c r="H85" s="26"/>
    </row>
    <row r="86" spans="1:8" s="27" customFormat="1" ht="13.5">
      <c r="A86" s="39">
        <v>46</v>
      </c>
      <c r="B86" s="23"/>
      <c r="C86" s="33" t="s">
        <v>41</v>
      </c>
      <c r="D86" s="23" t="s">
        <v>4</v>
      </c>
      <c r="E86" s="38">
        <v>5.0999999999999996</v>
      </c>
      <c r="F86" s="25">
        <v>0</v>
      </c>
      <c r="G86" s="25">
        <f t="shared" si="2"/>
        <v>0</v>
      </c>
      <c r="H86" s="26"/>
    </row>
    <row r="87" spans="1:8" s="27" customFormat="1" ht="13.5">
      <c r="A87" s="39">
        <v>47</v>
      </c>
      <c r="B87" s="23"/>
      <c r="C87" s="122" t="s">
        <v>167</v>
      </c>
      <c r="D87" s="23" t="s">
        <v>7</v>
      </c>
      <c r="E87" s="31">
        <v>333</v>
      </c>
      <c r="F87" s="25">
        <v>0</v>
      </c>
      <c r="G87" s="25">
        <f t="shared" si="2"/>
        <v>0</v>
      </c>
      <c r="H87" s="29"/>
    </row>
    <row r="88" spans="1:8" s="27" customFormat="1" ht="12.75" customHeight="1">
      <c r="A88" s="215" t="s">
        <v>5</v>
      </c>
      <c r="B88" s="216"/>
      <c r="C88" s="40"/>
      <c r="D88" s="43"/>
      <c r="E88" s="44"/>
      <c r="F88" s="45"/>
      <c r="G88" s="45"/>
      <c r="H88" s="46">
        <f>SUM(G65:G87)</f>
        <v>0</v>
      </c>
    </row>
    <row r="89" spans="1:8" s="27" customFormat="1" ht="14.45" customHeight="1">
      <c r="A89" s="217" t="s">
        <v>169</v>
      </c>
      <c r="B89" s="218"/>
      <c r="C89" s="219"/>
      <c r="D89" s="123"/>
      <c r="E89" s="157"/>
      <c r="F89" s="144"/>
      <c r="G89" s="144"/>
      <c r="H89" s="145"/>
    </row>
    <row r="90" spans="1:8" s="27" customFormat="1" ht="13.5">
      <c r="A90" s="39">
        <v>48</v>
      </c>
      <c r="B90" s="23" t="s">
        <v>14</v>
      </c>
      <c r="C90" s="22" t="s">
        <v>15</v>
      </c>
      <c r="D90" s="23" t="s">
        <v>1</v>
      </c>
      <c r="E90" s="120">
        <v>320</v>
      </c>
      <c r="F90" s="25">
        <v>0</v>
      </c>
      <c r="G90" s="25">
        <f t="shared" ref="G90:G99" si="3">+E90*F90</f>
        <v>0</v>
      </c>
      <c r="H90" s="26"/>
    </row>
    <row r="91" spans="1:8" s="27" customFormat="1" ht="13.5">
      <c r="A91" s="39">
        <v>49</v>
      </c>
      <c r="B91" s="19" t="s">
        <v>3</v>
      </c>
      <c r="C91" s="146" t="s">
        <v>30</v>
      </c>
      <c r="D91" s="34" t="s">
        <v>31</v>
      </c>
      <c r="E91" s="35">
        <f>+E90*0.0006</f>
        <v>0.19199999999999998</v>
      </c>
      <c r="F91" s="25">
        <v>0</v>
      </c>
      <c r="G91" s="25">
        <f t="shared" si="3"/>
        <v>0</v>
      </c>
      <c r="H91" s="36"/>
    </row>
    <row r="92" spans="1:8" s="27" customFormat="1" ht="13.5">
      <c r="A92" s="39">
        <v>50</v>
      </c>
      <c r="B92" s="23" t="s">
        <v>18</v>
      </c>
      <c r="C92" s="22" t="s">
        <v>19</v>
      </c>
      <c r="D92" s="23" t="s">
        <v>1</v>
      </c>
      <c r="E92" s="24">
        <f>E90*2</f>
        <v>640</v>
      </c>
      <c r="F92" s="25">
        <v>0</v>
      </c>
      <c r="G92" s="25">
        <f t="shared" si="3"/>
        <v>0</v>
      </c>
      <c r="H92" s="26"/>
    </row>
    <row r="93" spans="1:8" s="27" customFormat="1" ht="13.5">
      <c r="A93" s="39">
        <v>51</v>
      </c>
      <c r="B93" s="23" t="s">
        <v>22</v>
      </c>
      <c r="C93" s="22" t="s">
        <v>23</v>
      </c>
      <c r="D93" s="23" t="s">
        <v>1</v>
      </c>
      <c r="E93" s="24">
        <f>+E92</f>
        <v>640</v>
      </c>
      <c r="F93" s="25">
        <v>0</v>
      </c>
      <c r="G93" s="25">
        <f t="shared" si="3"/>
        <v>0</v>
      </c>
      <c r="H93" s="26"/>
    </row>
    <row r="94" spans="1:8" s="27" customFormat="1" ht="13.5">
      <c r="A94" s="39">
        <v>52</v>
      </c>
      <c r="B94" s="23" t="s">
        <v>130</v>
      </c>
      <c r="C94" s="22" t="s">
        <v>202</v>
      </c>
      <c r="D94" s="23" t="s">
        <v>1</v>
      </c>
      <c r="E94" s="24">
        <f>E90</f>
        <v>320</v>
      </c>
      <c r="F94" s="25">
        <v>0</v>
      </c>
      <c r="G94" s="25">
        <f>E94*F94</f>
        <v>0</v>
      </c>
      <c r="H94" s="26"/>
    </row>
    <row r="95" spans="1:8" s="27" customFormat="1" ht="13.5">
      <c r="A95" s="39">
        <v>53</v>
      </c>
      <c r="B95" s="23" t="s">
        <v>3</v>
      </c>
      <c r="C95" s="22" t="s">
        <v>203</v>
      </c>
      <c r="D95" s="34" t="s">
        <v>4</v>
      </c>
      <c r="E95" s="31">
        <f>E90*0.02</f>
        <v>6.4</v>
      </c>
      <c r="F95" s="25">
        <v>0</v>
      </c>
      <c r="G95" s="25">
        <f>E95*F95</f>
        <v>0</v>
      </c>
      <c r="H95" s="26"/>
    </row>
    <row r="96" spans="1:8" s="27" customFormat="1" ht="27">
      <c r="A96" s="39">
        <v>54</v>
      </c>
      <c r="B96" s="23" t="s">
        <v>54</v>
      </c>
      <c r="C96" s="30" t="s">
        <v>174</v>
      </c>
      <c r="D96" s="23" t="s">
        <v>1</v>
      </c>
      <c r="E96" s="24">
        <f>+E90</f>
        <v>320</v>
      </c>
      <c r="F96" s="25">
        <v>0</v>
      </c>
      <c r="G96" s="25">
        <f t="shared" si="3"/>
        <v>0</v>
      </c>
      <c r="H96" s="26"/>
    </row>
    <row r="97" spans="1:8" s="27" customFormat="1" ht="13.5">
      <c r="A97" s="39">
        <v>55</v>
      </c>
      <c r="B97" s="19" t="s">
        <v>32</v>
      </c>
      <c r="C97" s="33" t="s">
        <v>33</v>
      </c>
      <c r="D97" s="23" t="s">
        <v>34</v>
      </c>
      <c r="E97" s="38">
        <f>+E96*0.03</f>
        <v>9.6</v>
      </c>
      <c r="F97" s="25">
        <v>0</v>
      </c>
      <c r="G97" s="25">
        <f t="shared" si="3"/>
        <v>0</v>
      </c>
      <c r="H97" s="26"/>
    </row>
    <row r="98" spans="1:8" s="27" customFormat="1" ht="13.5">
      <c r="A98" s="39">
        <v>56</v>
      </c>
      <c r="B98" s="23" t="s">
        <v>26</v>
      </c>
      <c r="C98" s="22" t="s">
        <v>27</v>
      </c>
      <c r="D98" s="23" t="s">
        <v>28</v>
      </c>
      <c r="E98" s="32">
        <f>+E96*0.05*0.001</f>
        <v>1.6E-2</v>
      </c>
      <c r="F98" s="25">
        <v>0</v>
      </c>
      <c r="G98" s="25">
        <f t="shared" si="3"/>
        <v>0</v>
      </c>
      <c r="H98" s="26"/>
    </row>
    <row r="99" spans="1:8" s="27" customFormat="1" ht="13.5">
      <c r="A99" s="39">
        <v>57</v>
      </c>
      <c r="B99" s="19" t="s">
        <v>35</v>
      </c>
      <c r="C99" s="147" t="s">
        <v>36</v>
      </c>
      <c r="D99" s="23" t="s">
        <v>34</v>
      </c>
      <c r="E99" s="38">
        <f>+E98*1000</f>
        <v>16</v>
      </c>
      <c r="F99" s="25">
        <v>0</v>
      </c>
      <c r="G99" s="25">
        <f t="shared" si="3"/>
        <v>0</v>
      </c>
      <c r="H99" s="26"/>
    </row>
    <row r="100" spans="1:8" s="27" customFormat="1" ht="12.75" customHeight="1">
      <c r="A100" s="215" t="s">
        <v>5</v>
      </c>
      <c r="B100" s="216"/>
      <c r="C100" s="40"/>
      <c r="D100" s="43"/>
      <c r="E100" s="44"/>
      <c r="F100" s="45"/>
      <c r="G100" s="45"/>
      <c r="H100" s="46">
        <f>SUM(G90:G99)</f>
        <v>0</v>
      </c>
    </row>
    <row r="101" spans="1:8" s="27" customFormat="1" ht="21" customHeight="1">
      <c r="A101" s="142"/>
      <c r="B101" s="142"/>
      <c r="D101" s="47"/>
      <c r="E101" s="143"/>
      <c r="F101" s="49"/>
      <c r="G101" s="49"/>
      <c r="H101" s="58"/>
    </row>
    <row r="102" spans="1:8" s="27" customFormat="1" ht="12.75" customHeight="1">
      <c r="B102" s="156" t="s">
        <v>42</v>
      </c>
      <c r="D102" s="47"/>
      <c r="E102" s="48"/>
      <c r="F102" s="49"/>
      <c r="G102" s="49"/>
      <c r="H102" s="52"/>
    </row>
    <row r="103" spans="1:8" s="27" customFormat="1" ht="13.5">
      <c r="B103" s="50"/>
      <c r="D103" s="47"/>
      <c r="E103" s="48"/>
      <c r="F103" s="49"/>
      <c r="G103" s="49"/>
      <c r="H103" s="52"/>
    </row>
    <row r="104" spans="1:8" s="27" customFormat="1" ht="13.5">
      <c r="B104" s="148" t="str">
        <f>+A23</f>
        <v>Kácení dřevin</v>
      </c>
      <c r="C104" s="149"/>
      <c r="D104" s="150"/>
      <c r="E104" s="151"/>
      <c r="F104" s="152"/>
      <c r="G104" s="152"/>
      <c r="H104" s="153">
        <f>+H26</f>
        <v>0</v>
      </c>
    </row>
    <row r="105" spans="1:8" s="27" customFormat="1" ht="13.5">
      <c r="B105" s="57" t="str">
        <f>+A27</f>
        <v>Ošetřování dřevin</v>
      </c>
      <c r="D105" s="47"/>
      <c r="E105" s="48"/>
      <c r="F105" s="49"/>
      <c r="G105" s="49"/>
      <c r="H105" s="58">
        <f>+H30</f>
        <v>0</v>
      </c>
    </row>
    <row r="106" spans="1:8" s="27" customFormat="1" ht="13.5">
      <c r="B106" s="57" t="s">
        <v>170</v>
      </c>
      <c r="D106" s="47"/>
      <c r="E106" s="48"/>
      <c r="F106" s="49"/>
      <c r="G106" s="49"/>
      <c r="H106" s="58">
        <f>H61</f>
        <v>0</v>
      </c>
    </row>
    <row r="107" spans="1:8" s="27" customFormat="1" ht="13.5">
      <c r="B107" s="57" t="s">
        <v>111</v>
      </c>
      <c r="D107" s="47"/>
      <c r="E107" s="48"/>
      <c r="F107" s="49"/>
      <c r="G107" s="49"/>
      <c r="H107" s="58">
        <f>H88</f>
        <v>0</v>
      </c>
    </row>
    <row r="108" spans="1:8" s="27" customFormat="1" ht="13.5">
      <c r="B108" s="59" t="s">
        <v>112</v>
      </c>
      <c r="C108" s="53"/>
      <c r="D108" s="54"/>
      <c r="E108" s="55"/>
      <c r="F108" s="56"/>
      <c r="G108" s="56"/>
      <c r="H108" s="60">
        <f>H100</f>
        <v>0</v>
      </c>
    </row>
    <row r="109" spans="1:8" s="27" customFormat="1" ht="5.65" customHeight="1">
      <c r="B109" s="57"/>
      <c r="D109" s="47"/>
      <c r="E109" s="48"/>
      <c r="F109" s="49"/>
      <c r="G109" s="49"/>
      <c r="H109" s="52"/>
    </row>
    <row r="110" spans="1:8" s="50" customFormat="1" ht="13.5">
      <c r="B110" s="51" t="s">
        <v>43</v>
      </c>
      <c r="D110" s="61"/>
      <c r="E110" s="62"/>
      <c r="F110" s="63"/>
      <c r="G110" s="63"/>
      <c r="H110" s="58">
        <f>SUM(H104:H109)</f>
        <v>0</v>
      </c>
    </row>
    <row r="111" spans="1:8" s="27" customFormat="1" ht="13.5">
      <c r="B111" s="57" t="s">
        <v>140</v>
      </c>
      <c r="D111" s="47"/>
      <c r="E111" s="48"/>
      <c r="F111" s="49"/>
      <c r="G111" s="49"/>
      <c r="H111" s="58">
        <f>H110*0.21</f>
        <v>0</v>
      </c>
    </row>
    <row r="112" spans="1:8" s="27" customFormat="1" ht="15.6" customHeight="1">
      <c r="B112" s="154" t="s">
        <v>157</v>
      </c>
      <c r="C112" s="53"/>
      <c r="D112" s="54"/>
      <c r="E112" s="55"/>
      <c r="F112" s="56"/>
      <c r="G112" s="56"/>
      <c r="H112" s="155">
        <f>SUM(H110:H111)</f>
        <v>0</v>
      </c>
    </row>
    <row r="113" spans="4:8" s="27" customFormat="1" ht="13.5">
      <c r="D113" s="47"/>
      <c r="E113" s="48"/>
      <c r="F113" s="49"/>
      <c r="G113" s="49"/>
      <c r="H113" s="50"/>
    </row>
    <row r="114" spans="4:8" s="27" customFormat="1" ht="13.5">
      <c r="D114" s="47"/>
      <c r="E114" s="48"/>
      <c r="F114" s="49"/>
      <c r="G114" s="49"/>
      <c r="H114" s="50"/>
    </row>
    <row r="115" spans="4:8" s="27" customFormat="1" ht="13.5">
      <c r="D115" s="47"/>
      <c r="E115" s="48"/>
      <c r="F115" s="49"/>
      <c r="G115" s="49"/>
      <c r="H115" s="50"/>
    </row>
    <row r="116" spans="4:8" s="27" customFormat="1" ht="13.5">
      <c r="D116" s="47"/>
      <c r="E116" s="48"/>
      <c r="F116" s="49"/>
      <c r="G116" s="49"/>
      <c r="H116" s="50"/>
    </row>
    <row r="117" spans="4:8" s="27" customFormat="1" ht="13.5">
      <c r="D117" s="47"/>
      <c r="E117" s="48"/>
      <c r="F117" s="49"/>
      <c r="G117" s="49"/>
      <c r="H117" s="50"/>
    </row>
    <row r="118" spans="4:8" s="27" customFormat="1" ht="13.5">
      <c r="D118" s="47"/>
      <c r="E118" s="48"/>
      <c r="F118" s="49"/>
      <c r="G118" s="49"/>
      <c r="H118" s="50"/>
    </row>
    <row r="119" spans="4:8" s="27" customFormat="1" ht="13.5">
      <c r="D119" s="47"/>
      <c r="E119" s="48"/>
      <c r="F119" s="49"/>
      <c r="G119" s="49"/>
      <c r="H119" s="50"/>
    </row>
    <row r="120" spans="4:8" s="27" customFormat="1" ht="13.5">
      <c r="D120" s="47"/>
      <c r="E120" s="48"/>
      <c r="F120" s="49"/>
      <c r="G120" s="49"/>
      <c r="H120" s="50"/>
    </row>
    <row r="121" spans="4:8" s="27" customFormat="1" ht="13.5">
      <c r="D121" s="47"/>
      <c r="E121" s="48"/>
      <c r="F121" s="49"/>
      <c r="G121" s="49"/>
      <c r="H121" s="50"/>
    </row>
    <row r="122" spans="4:8" s="27" customFormat="1" ht="13.5">
      <c r="D122" s="47"/>
      <c r="E122" s="48"/>
      <c r="F122" s="49"/>
      <c r="G122" s="49"/>
      <c r="H122" s="50"/>
    </row>
    <row r="123" spans="4:8" s="27" customFormat="1" ht="13.5">
      <c r="D123" s="47"/>
      <c r="E123" s="48"/>
      <c r="F123" s="49"/>
      <c r="G123" s="49"/>
      <c r="H123" s="50"/>
    </row>
    <row r="124" spans="4:8" s="27" customFormat="1" ht="13.5">
      <c r="D124" s="47"/>
      <c r="E124" s="48"/>
      <c r="F124" s="49"/>
      <c r="G124" s="49"/>
      <c r="H124" s="50"/>
    </row>
    <row r="125" spans="4:8" s="27" customFormat="1" ht="13.5">
      <c r="D125" s="47"/>
      <c r="E125" s="48"/>
      <c r="F125" s="49"/>
      <c r="G125" s="49"/>
      <c r="H125" s="50"/>
    </row>
    <row r="126" spans="4:8" s="27" customFormat="1" ht="13.5">
      <c r="D126" s="47"/>
      <c r="E126" s="48"/>
      <c r="F126" s="49"/>
      <c r="G126" s="49"/>
      <c r="H126" s="50"/>
    </row>
    <row r="127" spans="4:8" s="27" customFormat="1" ht="13.5">
      <c r="D127" s="47"/>
      <c r="E127" s="48"/>
      <c r="F127" s="49"/>
      <c r="G127" s="49"/>
      <c r="H127" s="50"/>
    </row>
    <row r="128" spans="4:8" s="27" customFormat="1" ht="13.5">
      <c r="D128" s="47"/>
      <c r="E128" s="48"/>
      <c r="F128" s="49"/>
      <c r="G128" s="49"/>
      <c r="H128" s="50"/>
    </row>
    <row r="129" spans="4:8" s="27" customFormat="1" ht="13.5">
      <c r="D129" s="47"/>
      <c r="E129" s="48"/>
      <c r="F129" s="49"/>
      <c r="G129" s="49"/>
      <c r="H129" s="50"/>
    </row>
    <row r="130" spans="4:8" s="27" customFormat="1" ht="13.5">
      <c r="D130" s="47"/>
      <c r="E130" s="48"/>
      <c r="F130" s="49"/>
      <c r="G130" s="49"/>
      <c r="H130" s="50"/>
    </row>
    <row r="131" spans="4:8" s="27" customFormat="1" ht="13.5">
      <c r="D131" s="47"/>
      <c r="E131" s="48"/>
      <c r="F131" s="49"/>
      <c r="G131" s="49"/>
      <c r="H131" s="50"/>
    </row>
    <row r="132" spans="4:8" s="27" customFormat="1" ht="13.5">
      <c r="D132" s="47"/>
      <c r="E132" s="48"/>
      <c r="F132" s="49"/>
      <c r="G132" s="49"/>
      <c r="H132" s="50"/>
    </row>
    <row r="133" spans="4:8" s="27" customFormat="1" ht="13.5">
      <c r="D133" s="47"/>
      <c r="E133" s="48"/>
      <c r="F133" s="49"/>
      <c r="G133" s="49"/>
      <c r="H133" s="50"/>
    </row>
    <row r="134" spans="4:8" s="27" customFormat="1" ht="13.5">
      <c r="D134" s="47"/>
      <c r="E134" s="48"/>
      <c r="F134" s="49"/>
      <c r="G134" s="49"/>
      <c r="H134" s="50"/>
    </row>
    <row r="135" spans="4:8" s="27" customFormat="1" ht="13.5">
      <c r="D135" s="47"/>
      <c r="E135" s="48"/>
      <c r="F135" s="49"/>
      <c r="G135" s="49"/>
      <c r="H135" s="50"/>
    </row>
    <row r="136" spans="4:8" s="27" customFormat="1" ht="13.5">
      <c r="D136" s="47"/>
      <c r="E136" s="48"/>
      <c r="F136" s="49"/>
      <c r="G136" s="49"/>
      <c r="H136" s="50"/>
    </row>
    <row r="137" spans="4:8" s="27" customFormat="1" ht="13.5">
      <c r="D137" s="47"/>
      <c r="E137" s="48"/>
      <c r="F137" s="49"/>
      <c r="G137" s="49"/>
      <c r="H137" s="50"/>
    </row>
    <row r="138" spans="4:8" s="27" customFormat="1" ht="13.5">
      <c r="D138" s="47"/>
      <c r="E138" s="48"/>
      <c r="F138" s="49"/>
      <c r="G138" s="49"/>
      <c r="H138" s="50"/>
    </row>
    <row r="139" spans="4:8" s="27" customFormat="1" ht="13.5">
      <c r="D139" s="47"/>
      <c r="E139" s="48"/>
      <c r="F139" s="49"/>
      <c r="G139" s="49"/>
      <c r="H139" s="50"/>
    </row>
    <row r="140" spans="4:8" s="27" customFormat="1" ht="13.5">
      <c r="D140" s="47"/>
      <c r="E140" s="48"/>
      <c r="F140" s="49"/>
      <c r="G140" s="49"/>
      <c r="H140" s="50"/>
    </row>
    <row r="141" spans="4:8" s="27" customFormat="1" ht="13.5">
      <c r="D141" s="47"/>
      <c r="E141" s="48"/>
      <c r="F141" s="49"/>
      <c r="G141" s="49"/>
      <c r="H141" s="50"/>
    </row>
    <row r="142" spans="4:8" s="27" customFormat="1" ht="13.5">
      <c r="D142" s="47"/>
      <c r="E142" s="48"/>
      <c r="F142" s="49"/>
      <c r="G142" s="49"/>
      <c r="H142" s="50"/>
    </row>
    <row r="143" spans="4:8" s="27" customFormat="1" ht="13.5">
      <c r="D143" s="47"/>
      <c r="E143" s="48"/>
      <c r="F143" s="49"/>
      <c r="G143" s="49"/>
      <c r="H143" s="50"/>
    </row>
    <row r="144" spans="4:8" s="27" customFormat="1" ht="13.5">
      <c r="D144" s="47"/>
      <c r="E144" s="48"/>
      <c r="F144" s="49"/>
      <c r="G144" s="49"/>
      <c r="H144" s="50"/>
    </row>
    <row r="145" spans="4:8" s="27" customFormat="1" ht="13.5">
      <c r="D145" s="47"/>
      <c r="E145" s="48"/>
      <c r="F145" s="49"/>
      <c r="G145" s="49"/>
      <c r="H145" s="50"/>
    </row>
    <row r="146" spans="4:8" s="27" customFormat="1" ht="13.5">
      <c r="D146" s="47"/>
      <c r="E146" s="48"/>
      <c r="F146" s="49"/>
      <c r="G146" s="49"/>
      <c r="H146" s="50"/>
    </row>
    <row r="147" spans="4:8" s="27" customFormat="1" ht="13.5">
      <c r="D147" s="47"/>
      <c r="E147" s="48"/>
      <c r="F147" s="49"/>
      <c r="G147" s="49"/>
      <c r="H147" s="50"/>
    </row>
    <row r="148" spans="4:8" s="27" customFormat="1" ht="13.5">
      <c r="D148" s="47"/>
      <c r="E148" s="48"/>
      <c r="F148" s="49"/>
      <c r="G148" s="49"/>
      <c r="H148" s="50"/>
    </row>
    <row r="149" spans="4:8" s="27" customFormat="1" ht="13.5">
      <c r="D149" s="47"/>
      <c r="E149" s="48"/>
      <c r="F149" s="49"/>
      <c r="G149" s="49"/>
      <c r="H149" s="50"/>
    </row>
    <row r="150" spans="4:8" s="27" customFormat="1" ht="13.5">
      <c r="D150" s="47"/>
      <c r="E150" s="48"/>
      <c r="F150" s="49"/>
      <c r="G150" s="49"/>
      <c r="H150" s="50"/>
    </row>
    <row r="151" spans="4:8" s="27" customFormat="1" ht="13.5">
      <c r="D151" s="47"/>
      <c r="E151" s="48"/>
      <c r="F151" s="49"/>
      <c r="G151" s="49"/>
      <c r="H151" s="50"/>
    </row>
    <row r="152" spans="4:8" s="27" customFormat="1" ht="13.5">
      <c r="D152" s="47"/>
      <c r="E152" s="48"/>
      <c r="F152" s="49"/>
      <c r="G152" s="49"/>
      <c r="H152" s="50"/>
    </row>
    <row r="153" spans="4:8" s="27" customFormat="1" ht="13.5">
      <c r="D153" s="47"/>
      <c r="E153" s="48"/>
      <c r="F153" s="49"/>
      <c r="G153" s="49"/>
      <c r="H153" s="50"/>
    </row>
    <row r="154" spans="4:8" s="27" customFormat="1" ht="13.5">
      <c r="D154" s="47"/>
      <c r="E154" s="48"/>
      <c r="F154" s="49"/>
      <c r="G154" s="49"/>
      <c r="H154" s="50"/>
    </row>
    <row r="155" spans="4:8" s="27" customFormat="1" ht="13.5">
      <c r="D155" s="47"/>
      <c r="E155" s="48"/>
      <c r="F155" s="49"/>
      <c r="G155" s="49"/>
      <c r="H155" s="50"/>
    </row>
    <row r="156" spans="4:8" s="27" customFormat="1" ht="13.5">
      <c r="D156" s="47"/>
      <c r="E156" s="48"/>
      <c r="F156" s="49"/>
      <c r="G156" s="49"/>
      <c r="H156" s="50"/>
    </row>
    <row r="157" spans="4:8" s="27" customFormat="1" ht="13.5">
      <c r="D157" s="47"/>
      <c r="E157" s="48"/>
      <c r="F157" s="49"/>
      <c r="G157" s="49"/>
      <c r="H157" s="50"/>
    </row>
    <row r="158" spans="4:8" s="27" customFormat="1" ht="13.5">
      <c r="D158" s="47"/>
      <c r="E158" s="48"/>
      <c r="F158" s="49"/>
      <c r="G158" s="49"/>
      <c r="H158" s="50"/>
    </row>
    <row r="159" spans="4:8" s="27" customFormat="1" ht="13.5">
      <c r="D159" s="47"/>
      <c r="E159" s="48"/>
      <c r="F159" s="49"/>
      <c r="G159" s="49"/>
      <c r="H159" s="50"/>
    </row>
    <row r="160" spans="4:8" s="27" customFormat="1" ht="13.5">
      <c r="D160" s="47"/>
      <c r="E160" s="48"/>
      <c r="F160" s="49"/>
      <c r="G160" s="49"/>
      <c r="H160" s="50"/>
    </row>
    <row r="161" spans="4:8" s="27" customFormat="1" ht="13.5">
      <c r="D161" s="47"/>
      <c r="E161" s="48"/>
      <c r="F161" s="49"/>
      <c r="G161" s="49"/>
      <c r="H161" s="50"/>
    </row>
    <row r="162" spans="4:8" s="27" customFormat="1" ht="13.5">
      <c r="D162" s="47"/>
      <c r="E162" s="48"/>
      <c r="F162" s="49"/>
      <c r="G162" s="49"/>
      <c r="H162" s="50"/>
    </row>
    <row r="163" spans="4:8" s="27" customFormat="1" ht="13.5">
      <c r="D163" s="47"/>
      <c r="E163" s="48"/>
      <c r="F163" s="49"/>
      <c r="G163" s="49"/>
      <c r="H163" s="50"/>
    </row>
    <row r="164" spans="4:8" s="27" customFormat="1" ht="13.5">
      <c r="D164" s="47"/>
      <c r="E164" s="48"/>
      <c r="F164" s="49"/>
      <c r="G164" s="49"/>
      <c r="H164" s="50"/>
    </row>
    <row r="165" spans="4:8" s="27" customFormat="1" ht="13.5">
      <c r="D165" s="47"/>
      <c r="E165" s="48"/>
      <c r="F165" s="49"/>
      <c r="G165" s="49"/>
      <c r="H165" s="50"/>
    </row>
    <row r="166" spans="4:8" s="27" customFormat="1" ht="13.5">
      <c r="D166" s="47"/>
      <c r="E166" s="48"/>
      <c r="F166" s="49"/>
      <c r="G166" s="49"/>
      <c r="H166" s="50"/>
    </row>
    <row r="167" spans="4:8" s="27" customFormat="1" ht="13.5">
      <c r="D167" s="47"/>
      <c r="E167" s="48"/>
      <c r="F167" s="49"/>
      <c r="G167" s="49"/>
      <c r="H167" s="50"/>
    </row>
    <row r="168" spans="4:8" s="27" customFormat="1" ht="13.5">
      <c r="D168" s="47"/>
      <c r="E168" s="48"/>
      <c r="F168" s="49"/>
      <c r="G168" s="49"/>
      <c r="H168" s="50"/>
    </row>
    <row r="169" spans="4:8" s="27" customFormat="1" ht="13.5">
      <c r="D169" s="47"/>
      <c r="E169" s="48"/>
      <c r="F169" s="49"/>
      <c r="G169" s="49"/>
      <c r="H169" s="50"/>
    </row>
    <row r="170" spans="4:8" s="27" customFormat="1" ht="13.5">
      <c r="D170" s="47"/>
      <c r="E170" s="48"/>
      <c r="F170" s="49"/>
      <c r="G170" s="49"/>
      <c r="H170" s="50"/>
    </row>
    <row r="171" spans="4:8" s="27" customFormat="1" ht="13.5">
      <c r="D171" s="47"/>
      <c r="E171" s="48"/>
      <c r="F171" s="49"/>
      <c r="G171" s="49"/>
      <c r="H171" s="50"/>
    </row>
    <row r="172" spans="4:8" s="27" customFormat="1" ht="13.5">
      <c r="D172" s="47"/>
      <c r="E172" s="48"/>
      <c r="F172" s="49"/>
      <c r="G172" s="49"/>
      <c r="H172" s="50"/>
    </row>
    <row r="173" spans="4:8" s="27" customFormat="1" ht="13.5">
      <c r="D173" s="47"/>
      <c r="E173" s="48"/>
      <c r="F173" s="49"/>
      <c r="G173" s="49"/>
      <c r="H173" s="50"/>
    </row>
    <row r="174" spans="4:8" s="27" customFormat="1" ht="13.5">
      <c r="D174" s="47"/>
      <c r="E174" s="48"/>
      <c r="F174" s="49"/>
      <c r="G174" s="49"/>
      <c r="H174" s="50"/>
    </row>
    <row r="175" spans="4:8" s="27" customFormat="1" ht="13.5">
      <c r="D175" s="47"/>
      <c r="E175" s="48"/>
      <c r="F175" s="49"/>
      <c r="G175" s="49"/>
      <c r="H175" s="50"/>
    </row>
    <row r="176" spans="4:8" s="27" customFormat="1" ht="13.5">
      <c r="D176" s="47"/>
      <c r="E176" s="48"/>
      <c r="F176" s="49"/>
      <c r="G176" s="49"/>
      <c r="H176" s="50"/>
    </row>
    <row r="177" spans="4:8" s="27" customFormat="1" ht="13.5">
      <c r="D177" s="47"/>
      <c r="E177" s="48"/>
      <c r="F177" s="49"/>
      <c r="G177" s="49"/>
      <c r="H177" s="50"/>
    </row>
    <row r="178" spans="4:8" s="27" customFormat="1" ht="13.5">
      <c r="D178" s="47"/>
      <c r="E178" s="48"/>
      <c r="F178" s="49"/>
      <c r="G178" s="49"/>
      <c r="H178" s="50"/>
    </row>
    <row r="179" spans="4:8" s="27" customFormat="1" ht="13.5">
      <c r="D179" s="47"/>
      <c r="E179" s="48"/>
      <c r="F179" s="49"/>
      <c r="G179" s="49"/>
      <c r="H179" s="50"/>
    </row>
    <row r="180" spans="4:8" s="27" customFormat="1" ht="13.5">
      <c r="D180" s="47"/>
      <c r="E180" s="48"/>
      <c r="F180" s="49"/>
      <c r="G180" s="49"/>
      <c r="H180" s="50"/>
    </row>
    <row r="181" spans="4:8" s="27" customFormat="1" ht="13.5">
      <c r="D181" s="47"/>
      <c r="E181" s="48"/>
      <c r="F181" s="49"/>
      <c r="G181" s="49"/>
      <c r="H181" s="50"/>
    </row>
    <row r="182" spans="4:8" s="27" customFormat="1" ht="13.5">
      <c r="D182" s="47"/>
      <c r="E182" s="48"/>
      <c r="F182" s="49"/>
      <c r="G182" s="49"/>
      <c r="H182" s="50"/>
    </row>
    <row r="183" spans="4:8" s="27" customFormat="1" ht="13.5">
      <c r="D183" s="47"/>
      <c r="E183" s="48"/>
      <c r="F183" s="49"/>
      <c r="G183" s="49"/>
      <c r="H183" s="50"/>
    </row>
    <row r="184" spans="4:8" s="27" customFormat="1" ht="13.5">
      <c r="D184" s="47"/>
      <c r="E184" s="48"/>
      <c r="F184" s="49"/>
      <c r="G184" s="49"/>
      <c r="H184" s="50"/>
    </row>
    <row r="185" spans="4:8" s="27" customFormat="1" ht="13.5">
      <c r="D185" s="47"/>
      <c r="E185" s="48"/>
      <c r="F185" s="49"/>
      <c r="G185" s="49"/>
      <c r="H185" s="50"/>
    </row>
    <row r="186" spans="4:8" s="27" customFormat="1" ht="13.5">
      <c r="D186" s="47"/>
      <c r="E186" s="48"/>
      <c r="F186" s="49"/>
      <c r="G186" s="49"/>
      <c r="H186" s="50"/>
    </row>
    <row r="187" spans="4:8" s="27" customFormat="1" ht="13.5">
      <c r="D187" s="47"/>
      <c r="E187" s="48"/>
      <c r="F187" s="49"/>
      <c r="G187" s="49"/>
      <c r="H187" s="50"/>
    </row>
    <row r="188" spans="4:8" s="27" customFormat="1" ht="13.5">
      <c r="D188" s="47"/>
      <c r="E188" s="48"/>
      <c r="F188" s="49"/>
      <c r="G188" s="49"/>
      <c r="H188" s="50"/>
    </row>
    <row r="189" spans="4:8" s="27" customFormat="1" ht="13.5">
      <c r="D189" s="47"/>
      <c r="E189" s="48"/>
      <c r="F189" s="49"/>
      <c r="G189" s="49"/>
      <c r="H189" s="50"/>
    </row>
    <row r="190" spans="4:8" s="27" customFormat="1" ht="13.5">
      <c r="D190" s="47"/>
      <c r="E190" s="48"/>
      <c r="F190" s="49"/>
      <c r="G190" s="49"/>
      <c r="H190" s="50"/>
    </row>
    <row r="191" spans="4:8" s="27" customFormat="1" ht="13.5">
      <c r="D191" s="47"/>
      <c r="E191" s="48"/>
      <c r="F191" s="49"/>
      <c r="G191" s="49"/>
      <c r="H191" s="50"/>
    </row>
    <row r="192" spans="4:8" s="27" customFormat="1" ht="13.5">
      <c r="D192" s="47"/>
      <c r="E192" s="48"/>
      <c r="F192" s="49"/>
      <c r="G192" s="49"/>
      <c r="H192" s="50"/>
    </row>
    <row r="193" spans="4:8" s="27" customFormat="1" ht="13.5">
      <c r="D193" s="47"/>
      <c r="E193" s="48"/>
      <c r="F193" s="49"/>
      <c r="G193" s="49"/>
      <c r="H193" s="50"/>
    </row>
    <row r="194" spans="4:8" s="27" customFormat="1" ht="13.5">
      <c r="D194" s="47"/>
      <c r="E194" s="48"/>
      <c r="F194" s="49"/>
      <c r="G194" s="49"/>
      <c r="H194" s="50"/>
    </row>
    <row r="195" spans="4:8" s="27" customFormat="1" ht="13.5">
      <c r="D195" s="47"/>
      <c r="E195" s="48"/>
      <c r="F195" s="49"/>
      <c r="G195" s="49"/>
      <c r="H195" s="50"/>
    </row>
    <row r="196" spans="4:8" s="27" customFormat="1" ht="13.5">
      <c r="D196" s="47"/>
      <c r="E196" s="48"/>
      <c r="F196" s="49"/>
      <c r="G196" s="49"/>
      <c r="H196" s="50"/>
    </row>
    <row r="197" spans="4:8" s="27" customFormat="1" ht="13.5">
      <c r="D197" s="47"/>
      <c r="E197" s="48"/>
      <c r="F197" s="49"/>
      <c r="G197" s="49"/>
      <c r="H197" s="50"/>
    </row>
    <row r="198" spans="4:8" s="37" customFormat="1" ht="13.5">
      <c r="D198" s="64"/>
      <c r="E198" s="65"/>
      <c r="F198" s="66"/>
      <c r="G198" s="66"/>
      <c r="H198" s="67"/>
    </row>
    <row r="199" spans="4:8" s="37" customFormat="1" ht="13.5">
      <c r="D199" s="64"/>
      <c r="E199" s="65"/>
      <c r="F199" s="66"/>
      <c r="G199" s="66"/>
      <c r="H199" s="67"/>
    </row>
    <row r="200" spans="4:8" s="37" customFormat="1" ht="13.5">
      <c r="D200" s="64"/>
      <c r="E200" s="65"/>
      <c r="F200" s="66"/>
      <c r="G200" s="66"/>
      <c r="H200" s="67"/>
    </row>
    <row r="201" spans="4:8" s="37" customFormat="1" ht="13.5">
      <c r="D201" s="64"/>
      <c r="E201" s="65"/>
      <c r="F201" s="66"/>
      <c r="G201" s="66"/>
      <c r="H201" s="67"/>
    </row>
    <row r="202" spans="4:8" s="37" customFormat="1" ht="13.5">
      <c r="D202" s="64"/>
      <c r="E202" s="65"/>
      <c r="F202" s="66"/>
      <c r="G202" s="66"/>
      <c r="H202" s="67"/>
    </row>
    <row r="203" spans="4:8" s="37" customFormat="1" ht="13.5">
      <c r="D203" s="64"/>
      <c r="E203" s="65"/>
      <c r="F203" s="66"/>
      <c r="G203" s="66"/>
      <c r="H203" s="67"/>
    </row>
    <row r="204" spans="4:8" s="37" customFormat="1" ht="13.5">
      <c r="D204" s="64"/>
      <c r="E204" s="65"/>
      <c r="F204" s="66"/>
      <c r="G204" s="66"/>
      <c r="H204" s="67"/>
    </row>
    <row r="205" spans="4:8" s="37" customFormat="1" ht="13.5">
      <c r="D205" s="64"/>
      <c r="E205" s="65"/>
      <c r="F205" s="66"/>
      <c r="G205" s="66"/>
      <c r="H205" s="67"/>
    </row>
    <row r="206" spans="4:8" s="37" customFormat="1" ht="13.5">
      <c r="D206" s="64"/>
      <c r="E206" s="65"/>
      <c r="F206" s="66"/>
      <c r="G206" s="66"/>
      <c r="H206" s="67"/>
    </row>
    <row r="207" spans="4:8" s="37" customFormat="1" ht="13.5">
      <c r="D207" s="64"/>
      <c r="E207" s="65"/>
      <c r="F207" s="66"/>
      <c r="G207" s="66"/>
      <c r="H207" s="67"/>
    </row>
    <row r="208" spans="4:8" s="37" customFormat="1" ht="13.5">
      <c r="D208" s="64"/>
      <c r="E208" s="65"/>
      <c r="F208" s="66"/>
      <c r="G208" s="66"/>
      <c r="H208" s="67"/>
    </row>
    <row r="209" spans="4:8" s="37" customFormat="1" ht="13.5">
      <c r="D209" s="64"/>
      <c r="E209" s="65"/>
      <c r="F209" s="66"/>
      <c r="G209" s="66"/>
      <c r="H209" s="67"/>
    </row>
    <row r="210" spans="4:8" s="37" customFormat="1" ht="13.5">
      <c r="D210" s="64"/>
      <c r="E210" s="65"/>
      <c r="F210" s="66"/>
      <c r="G210" s="66"/>
      <c r="H210" s="67"/>
    </row>
    <row r="211" spans="4:8" s="37" customFormat="1" ht="13.5">
      <c r="D211" s="64"/>
      <c r="E211" s="65"/>
      <c r="F211" s="66"/>
      <c r="G211" s="66"/>
      <c r="H211" s="67"/>
    </row>
    <row r="212" spans="4:8" s="37" customFormat="1" ht="13.5">
      <c r="D212" s="64"/>
      <c r="E212" s="65"/>
      <c r="F212" s="66"/>
      <c r="G212" s="66"/>
      <c r="H212" s="67"/>
    </row>
    <row r="213" spans="4:8" s="37" customFormat="1" ht="13.5">
      <c r="D213" s="64"/>
      <c r="E213" s="65"/>
      <c r="F213" s="66"/>
      <c r="G213" s="66"/>
      <c r="H213" s="67"/>
    </row>
    <row r="214" spans="4:8" s="37" customFormat="1" ht="13.5">
      <c r="D214" s="64"/>
      <c r="E214" s="65"/>
      <c r="F214" s="66"/>
      <c r="G214" s="66"/>
      <c r="H214" s="67"/>
    </row>
    <row r="215" spans="4:8" s="37" customFormat="1" ht="13.5">
      <c r="D215" s="64"/>
      <c r="E215" s="65"/>
      <c r="F215" s="66"/>
      <c r="G215" s="66"/>
      <c r="H215" s="67"/>
    </row>
    <row r="216" spans="4:8" s="37" customFormat="1" ht="13.5">
      <c r="D216" s="64"/>
      <c r="E216" s="65"/>
      <c r="F216" s="66"/>
      <c r="G216" s="66"/>
      <c r="H216" s="67"/>
    </row>
    <row r="217" spans="4:8" s="37" customFormat="1" ht="13.5">
      <c r="D217" s="64"/>
      <c r="E217" s="65"/>
      <c r="F217" s="66"/>
      <c r="G217" s="66"/>
      <c r="H217" s="67"/>
    </row>
    <row r="218" spans="4:8" s="37" customFormat="1" ht="13.5">
      <c r="D218" s="64"/>
      <c r="E218" s="65"/>
      <c r="F218" s="66"/>
      <c r="G218" s="66"/>
      <c r="H218" s="67"/>
    </row>
    <row r="219" spans="4:8" s="37" customFormat="1" ht="13.5">
      <c r="D219" s="64"/>
      <c r="E219" s="65"/>
      <c r="F219" s="66"/>
      <c r="G219" s="66"/>
      <c r="H219" s="67"/>
    </row>
    <row r="220" spans="4:8" s="37" customFormat="1" ht="13.5">
      <c r="D220" s="64"/>
      <c r="E220" s="65"/>
      <c r="F220" s="66"/>
      <c r="G220" s="66"/>
      <c r="H220" s="67"/>
    </row>
    <row r="221" spans="4:8" s="37" customFormat="1" ht="13.5">
      <c r="D221" s="64"/>
      <c r="E221" s="65"/>
      <c r="F221" s="66"/>
      <c r="G221" s="66"/>
      <c r="H221" s="67"/>
    </row>
    <row r="222" spans="4:8" s="37" customFormat="1" ht="13.5">
      <c r="D222" s="64"/>
      <c r="E222" s="65"/>
      <c r="F222" s="66"/>
      <c r="G222" s="66"/>
      <c r="H222" s="67"/>
    </row>
    <row r="223" spans="4:8" s="37" customFormat="1" ht="13.5">
      <c r="D223" s="64"/>
      <c r="E223" s="65"/>
      <c r="F223" s="66"/>
      <c r="G223" s="66"/>
      <c r="H223" s="67"/>
    </row>
    <row r="224" spans="4:8" s="37" customFormat="1" ht="13.5">
      <c r="D224" s="64"/>
      <c r="E224" s="65"/>
      <c r="F224" s="66"/>
      <c r="G224" s="66"/>
      <c r="H224" s="67"/>
    </row>
    <row r="225" spans="4:8" s="37" customFormat="1" ht="13.5">
      <c r="D225" s="64"/>
      <c r="E225" s="65"/>
      <c r="F225" s="66"/>
      <c r="G225" s="66"/>
      <c r="H225" s="67"/>
    </row>
    <row r="226" spans="4:8" s="37" customFormat="1" ht="13.5">
      <c r="D226" s="64"/>
      <c r="E226" s="65"/>
      <c r="F226" s="66"/>
      <c r="G226" s="66"/>
      <c r="H226" s="67"/>
    </row>
    <row r="227" spans="4:8" s="37" customFormat="1" ht="13.5">
      <c r="D227" s="64"/>
      <c r="E227" s="65"/>
      <c r="F227" s="66"/>
      <c r="G227" s="66"/>
      <c r="H227" s="67"/>
    </row>
    <row r="228" spans="4:8" s="37" customFormat="1" ht="13.5">
      <c r="D228" s="64"/>
      <c r="E228" s="65"/>
      <c r="F228" s="66"/>
      <c r="G228" s="66"/>
      <c r="H228" s="67"/>
    </row>
    <row r="229" spans="4:8" s="37" customFormat="1" ht="13.5">
      <c r="D229" s="64"/>
      <c r="E229" s="65"/>
      <c r="F229" s="66"/>
      <c r="G229" s="66"/>
      <c r="H229" s="67"/>
    </row>
    <row r="230" spans="4:8" s="37" customFormat="1" ht="13.5">
      <c r="D230" s="64"/>
      <c r="E230" s="65"/>
      <c r="F230" s="66"/>
      <c r="G230" s="66"/>
      <c r="H230" s="67"/>
    </row>
    <row r="231" spans="4:8" s="37" customFormat="1" ht="13.5">
      <c r="D231" s="64"/>
      <c r="E231" s="65"/>
      <c r="F231" s="66"/>
      <c r="G231" s="66"/>
      <c r="H231" s="67"/>
    </row>
    <row r="232" spans="4:8" s="37" customFormat="1" ht="13.5">
      <c r="D232" s="64"/>
      <c r="E232" s="65"/>
      <c r="F232" s="66"/>
      <c r="G232" s="66"/>
      <c r="H232" s="67"/>
    </row>
    <row r="233" spans="4:8" s="37" customFormat="1" ht="13.5">
      <c r="D233" s="64"/>
      <c r="E233" s="65"/>
      <c r="F233" s="66"/>
      <c r="G233" s="66"/>
      <c r="H233" s="67"/>
    </row>
    <row r="234" spans="4:8" s="37" customFormat="1" ht="13.5">
      <c r="D234" s="64"/>
      <c r="E234" s="65"/>
      <c r="F234" s="66"/>
      <c r="G234" s="66"/>
      <c r="H234" s="67"/>
    </row>
    <row r="235" spans="4:8" s="37" customFormat="1" ht="13.5">
      <c r="D235" s="64"/>
      <c r="E235" s="65"/>
      <c r="F235" s="66"/>
      <c r="G235" s="66"/>
      <c r="H235" s="67"/>
    </row>
    <row r="236" spans="4:8" s="37" customFormat="1" ht="13.5">
      <c r="D236" s="64"/>
      <c r="E236" s="65"/>
      <c r="F236" s="66"/>
      <c r="G236" s="66"/>
      <c r="H236" s="67"/>
    </row>
    <row r="237" spans="4:8" s="37" customFormat="1" ht="13.5">
      <c r="D237" s="64"/>
      <c r="E237" s="65"/>
      <c r="F237" s="66"/>
      <c r="G237" s="66"/>
      <c r="H237" s="67"/>
    </row>
    <row r="238" spans="4:8" s="37" customFormat="1" ht="13.5">
      <c r="D238" s="64"/>
      <c r="E238" s="65"/>
      <c r="F238" s="66"/>
      <c r="G238" s="66"/>
      <c r="H238" s="67"/>
    </row>
    <row r="239" spans="4:8" s="37" customFormat="1" ht="13.5">
      <c r="D239" s="64"/>
      <c r="E239" s="65"/>
      <c r="F239" s="66"/>
      <c r="G239" s="66"/>
      <c r="H239" s="67"/>
    </row>
    <row r="240" spans="4:8" s="37" customFormat="1" ht="13.5">
      <c r="D240" s="64"/>
      <c r="E240" s="65"/>
      <c r="F240" s="66"/>
      <c r="G240" s="66"/>
      <c r="H240" s="67"/>
    </row>
    <row r="241" spans="4:8" s="37" customFormat="1" ht="13.5">
      <c r="D241" s="64"/>
      <c r="E241" s="65"/>
      <c r="F241" s="66"/>
      <c r="G241" s="66"/>
      <c r="H241" s="67"/>
    </row>
    <row r="242" spans="4:8" s="37" customFormat="1" ht="13.5">
      <c r="D242" s="64"/>
      <c r="E242" s="65"/>
      <c r="F242" s="66"/>
      <c r="G242" s="66"/>
      <c r="H242" s="67"/>
    </row>
    <row r="243" spans="4:8" s="37" customFormat="1" ht="13.5">
      <c r="D243" s="64"/>
      <c r="E243" s="65"/>
      <c r="F243" s="66"/>
      <c r="G243" s="66"/>
      <c r="H243" s="67"/>
    </row>
    <row r="244" spans="4:8" s="37" customFormat="1" ht="13.5">
      <c r="D244" s="64"/>
      <c r="E244" s="65"/>
      <c r="F244" s="66"/>
      <c r="G244" s="66"/>
      <c r="H244" s="67"/>
    </row>
    <row r="245" spans="4:8" s="37" customFormat="1" ht="13.5">
      <c r="D245" s="64"/>
      <c r="E245" s="65"/>
      <c r="F245" s="66"/>
      <c r="G245" s="66"/>
      <c r="H245" s="67"/>
    </row>
    <row r="246" spans="4:8" s="37" customFormat="1" ht="13.5">
      <c r="D246" s="64"/>
      <c r="E246" s="65"/>
      <c r="F246" s="66"/>
      <c r="G246" s="66"/>
      <c r="H246" s="67"/>
    </row>
    <row r="247" spans="4:8" s="37" customFormat="1" ht="13.5">
      <c r="D247" s="64"/>
      <c r="E247" s="65"/>
      <c r="F247" s="66"/>
      <c r="G247" s="66"/>
      <c r="H247" s="67"/>
    </row>
    <row r="248" spans="4:8" s="37" customFormat="1" ht="13.5">
      <c r="D248" s="64"/>
      <c r="E248" s="65"/>
      <c r="F248" s="66"/>
      <c r="G248" s="66"/>
      <c r="H248" s="67"/>
    </row>
    <row r="249" spans="4:8" s="37" customFormat="1" ht="13.5">
      <c r="D249" s="64"/>
      <c r="E249" s="65"/>
      <c r="F249" s="66"/>
      <c r="G249" s="66"/>
      <c r="H249" s="67"/>
    </row>
    <row r="250" spans="4:8" s="37" customFormat="1" ht="13.5">
      <c r="D250" s="64"/>
      <c r="E250" s="65"/>
      <c r="F250" s="66"/>
      <c r="G250" s="66"/>
      <c r="H250" s="67"/>
    </row>
    <row r="251" spans="4:8" s="37" customFormat="1" ht="13.5">
      <c r="D251" s="64"/>
      <c r="E251" s="65"/>
      <c r="F251" s="66"/>
      <c r="G251" s="66"/>
      <c r="H251" s="67"/>
    </row>
    <row r="252" spans="4:8" s="37" customFormat="1" ht="13.5">
      <c r="D252" s="64"/>
      <c r="E252" s="65"/>
      <c r="F252" s="66"/>
      <c r="G252" s="66"/>
      <c r="H252" s="67"/>
    </row>
    <row r="253" spans="4:8" s="37" customFormat="1" ht="13.5">
      <c r="D253" s="64"/>
      <c r="E253" s="65"/>
      <c r="F253" s="66"/>
      <c r="G253" s="66"/>
      <c r="H253" s="67"/>
    </row>
    <row r="254" spans="4:8" s="37" customFormat="1" ht="13.5">
      <c r="D254" s="64"/>
      <c r="E254" s="65"/>
      <c r="F254" s="66"/>
      <c r="G254" s="66"/>
      <c r="H254" s="67"/>
    </row>
    <row r="255" spans="4:8" s="37" customFormat="1" ht="13.5">
      <c r="D255" s="64"/>
      <c r="E255" s="65"/>
      <c r="F255" s="66"/>
      <c r="G255" s="66"/>
      <c r="H255" s="67"/>
    </row>
    <row r="256" spans="4:8" s="37" customFormat="1" ht="13.5">
      <c r="D256" s="64"/>
      <c r="E256" s="65"/>
      <c r="F256" s="66"/>
      <c r="G256" s="66"/>
      <c r="H256" s="67"/>
    </row>
    <row r="257" spans="4:8" s="37" customFormat="1" ht="13.5">
      <c r="D257" s="64"/>
      <c r="E257" s="65"/>
      <c r="F257" s="66"/>
      <c r="G257" s="66"/>
      <c r="H257" s="67"/>
    </row>
    <row r="258" spans="4:8" s="37" customFormat="1" ht="13.5">
      <c r="D258" s="64"/>
      <c r="E258" s="65"/>
      <c r="F258" s="66"/>
      <c r="G258" s="66"/>
      <c r="H258" s="67"/>
    </row>
    <row r="259" spans="4:8" s="37" customFormat="1" ht="13.5">
      <c r="D259" s="64"/>
      <c r="E259" s="65"/>
      <c r="F259" s="66"/>
      <c r="G259" s="66"/>
      <c r="H259" s="67"/>
    </row>
    <row r="260" spans="4:8" s="37" customFormat="1" ht="13.5">
      <c r="D260" s="64"/>
      <c r="E260" s="65"/>
      <c r="F260" s="66"/>
      <c r="G260" s="66"/>
      <c r="H260" s="67"/>
    </row>
    <row r="261" spans="4:8" s="37" customFormat="1" ht="13.5">
      <c r="D261" s="64"/>
      <c r="E261" s="65"/>
      <c r="F261" s="66"/>
      <c r="G261" s="66"/>
      <c r="H261" s="67"/>
    </row>
    <row r="262" spans="4:8" s="37" customFormat="1" ht="13.5">
      <c r="D262" s="64"/>
      <c r="E262" s="65"/>
      <c r="F262" s="66"/>
      <c r="G262" s="66"/>
      <c r="H262" s="67"/>
    </row>
    <row r="263" spans="4:8" s="37" customFormat="1" ht="13.5">
      <c r="D263" s="64"/>
      <c r="E263" s="65"/>
      <c r="F263" s="66"/>
      <c r="G263" s="66"/>
      <c r="H263" s="67"/>
    </row>
    <row r="264" spans="4:8" s="37" customFormat="1" ht="13.5">
      <c r="D264" s="64"/>
      <c r="E264" s="65"/>
      <c r="F264" s="66"/>
      <c r="G264" s="66"/>
      <c r="H264" s="67"/>
    </row>
    <row r="265" spans="4:8" s="37" customFormat="1" ht="13.5">
      <c r="D265" s="64"/>
      <c r="E265" s="65"/>
      <c r="F265" s="66"/>
      <c r="G265" s="66"/>
      <c r="H265" s="67"/>
    </row>
    <row r="266" spans="4:8" s="37" customFormat="1" ht="13.5">
      <c r="D266" s="64"/>
      <c r="E266" s="65"/>
      <c r="F266" s="66"/>
      <c r="G266" s="66"/>
      <c r="H266" s="67"/>
    </row>
    <row r="267" spans="4:8" s="37" customFormat="1" ht="13.5">
      <c r="D267" s="64"/>
      <c r="E267" s="65"/>
      <c r="F267" s="66"/>
      <c r="G267" s="66"/>
      <c r="H267" s="67"/>
    </row>
    <row r="268" spans="4:8" s="37" customFormat="1" ht="13.5">
      <c r="D268" s="64"/>
      <c r="E268" s="65"/>
      <c r="F268" s="66"/>
      <c r="G268" s="66"/>
      <c r="H268" s="67"/>
    </row>
    <row r="269" spans="4:8" s="37" customFormat="1" ht="13.5">
      <c r="D269" s="64"/>
      <c r="E269" s="65"/>
      <c r="F269" s="66"/>
      <c r="G269" s="66"/>
      <c r="H269" s="67"/>
    </row>
    <row r="270" spans="4:8" s="37" customFormat="1" ht="13.5">
      <c r="D270" s="64"/>
      <c r="E270" s="65"/>
      <c r="F270" s="66"/>
      <c r="G270" s="66"/>
      <c r="H270" s="67"/>
    </row>
    <row r="271" spans="4:8" s="37" customFormat="1" ht="13.5">
      <c r="D271" s="64"/>
      <c r="E271" s="65"/>
      <c r="F271" s="66"/>
      <c r="G271" s="66"/>
      <c r="H271" s="67"/>
    </row>
    <row r="272" spans="4:8" s="37" customFormat="1" ht="13.5">
      <c r="D272" s="64"/>
      <c r="E272" s="65"/>
      <c r="F272" s="66"/>
      <c r="G272" s="66"/>
      <c r="H272" s="67"/>
    </row>
    <row r="273" spans="4:8" s="37" customFormat="1" ht="13.5">
      <c r="D273" s="64"/>
      <c r="E273" s="65"/>
      <c r="F273" s="66"/>
      <c r="G273" s="66"/>
      <c r="H273" s="67"/>
    </row>
    <row r="274" spans="4:8" s="37" customFormat="1" ht="13.5">
      <c r="D274" s="64"/>
      <c r="E274" s="65"/>
      <c r="F274" s="66"/>
      <c r="G274" s="66"/>
      <c r="H274" s="67"/>
    </row>
    <row r="275" spans="4:8" s="37" customFormat="1" ht="13.5">
      <c r="D275" s="64"/>
      <c r="E275" s="65"/>
      <c r="F275" s="66"/>
      <c r="G275" s="66"/>
      <c r="H275" s="67"/>
    </row>
    <row r="276" spans="4:8" s="37" customFormat="1" ht="13.5">
      <c r="D276" s="64"/>
      <c r="E276" s="65"/>
      <c r="F276" s="66"/>
      <c r="G276" s="66"/>
      <c r="H276" s="67"/>
    </row>
    <row r="277" spans="4:8" s="37" customFormat="1" ht="13.5">
      <c r="D277" s="64"/>
      <c r="E277" s="65"/>
      <c r="F277" s="66"/>
      <c r="G277" s="66"/>
      <c r="H277" s="67"/>
    </row>
    <row r="278" spans="4:8" s="37" customFormat="1" ht="13.5">
      <c r="D278" s="64"/>
      <c r="E278" s="65"/>
      <c r="F278" s="66"/>
      <c r="G278" s="66"/>
      <c r="H278" s="67"/>
    </row>
    <row r="279" spans="4:8" s="37" customFormat="1" ht="13.5">
      <c r="D279" s="64"/>
      <c r="E279" s="65"/>
      <c r="F279" s="66"/>
      <c r="G279" s="66"/>
      <c r="H279" s="67"/>
    </row>
    <row r="280" spans="4:8" s="37" customFormat="1" ht="13.5">
      <c r="D280" s="64"/>
      <c r="E280" s="65"/>
      <c r="F280" s="66"/>
      <c r="G280" s="66"/>
      <c r="H280" s="67"/>
    </row>
    <row r="281" spans="4:8" s="37" customFormat="1" ht="13.5">
      <c r="D281" s="64"/>
      <c r="E281" s="65"/>
      <c r="F281" s="66"/>
      <c r="G281" s="66"/>
      <c r="H281" s="67"/>
    </row>
    <row r="282" spans="4:8" s="37" customFormat="1" ht="13.5">
      <c r="D282" s="64"/>
      <c r="E282" s="65"/>
      <c r="F282" s="66"/>
      <c r="G282" s="66"/>
      <c r="H282" s="67"/>
    </row>
    <row r="283" spans="4:8" s="37" customFormat="1" ht="13.5">
      <c r="D283" s="64"/>
      <c r="E283" s="65"/>
      <c r="F283" s="66"/>
      <c r="G283" s="66"/>
      <c r="H283" s="67"/>
    </row>
    <row r="284" spans="4:8" s="37" customFormat="1" ht="13.5">
      <c r="D284" s="64"/>
      <c r="E284" s="65"/>
      <c r="F284" s="66"/>
      <c r="G284" s="66"/>
      <c r="H284" s="67"/>
    </row>
    <row r="285" spans="4:8" s="37" customFormat="1" ht="13.5">
      <c r="D285" s="64"/>
      <c r="E285" s="65"/>
      <c r="F285" s="66"/>
      <c r="G285" s="66"/>
      <c r="H285" s="67"/>
    </row>
    <row r="286" spans="4:8" s="37" customFormat="1" ht="13.5">
      <c r="D286" s="64"/>
      <c r="E286" s="65"/>
      <c r="F286" s="66"/>
      <c r="G286" s="66"/>
      <c r="H286" s="67"/>
    </row>
    <row r="287" spans="4:8" s="37" customFormat="1" ht="13.5">
      <c r="D287" s="64"/>
      <c r="E287" s="65"/>
      <c r="F287" s="66"/>
      <c r="G287" s="66"/>
      <c r="H287" s="67"/>
    </row>
    <row r="288" spans="4:8" s="37" customFormat="1" ht="13.5">
      <c r="D288" s="64"/>
      <c r="E288" s="65"/>
      <c r="F288" s="66"/>
      <c r="G288" s="66"/>
      <c r="H288" s="67"/>
    </row>
    <row r="289" spans="4:8" s="37" customFormat="1" ht="13.5">
      <c r="D289" s="64"/>
      <c r="E289" s="65"/>
      <c r="F289" s="66"/>
      <c r="G289" s="66"/>
      <c r="H289" s="67"/>
    </row>
    <row r="290" spans="4:8" s="37" customFormat="1" ht="13.5">
      <c r="D290" s="64"/>
      <c r="E290" s="65"/>
      <c r="F290" s="66"/>
      <c r="G290" s="66"/>
      <c r="H290" s="67"/>
    </row>
    <row r="291" spans="4:8" s="37" customFormat="1" ht="13.5">
      <c r="D291" s="64"/>
      <c r="E291" s="65"/>
      <c r="F291" s="66"/>
      <c r="G291" s="66"/>
      <c r="H291" s="67"/>
    </row>
    <row r="292" spans="4:8" s="37" customFormat="1" ht="13.5">
      <c r="D292" s="64"/>
      <c r="E292" s="65"/>
      <c r="F292" s="66"/>
      <c r="G292" s="66"/>
      <c r="H292" s="67"/>
    </row>
    <row r="293" spans="4:8" s="37" customFormat="1" ht="13.5">
      <c r="D293" s="64"/>
      <c r="E293" s="65"/>
      <c r="F293" s="66"/>
      <c r="G293" s="66"/>
      <c r="H293" s="67"/>
    </row>
    <row r="294" spans="4:8" s="37" customFormat="1" ht="13.5">
      <c r="D294" s="64"/>
      <c r="E294" s="65"/>
      <c r="F294" s="66"/>
      <c r="G294" s="66"/>
      <c r="H294" s="67"/>
    </row>
    <row r="295" spans="4:8" s="37" customFormat="1" ht="13.5">
      <c r="D295" s="64"/>
      <c r="E295" s="65"/>
      <c r="F295" s="66"/>
      <c r="G295" s="66"/>
      <c r="H295" s="67"/>
    </row>
    <row r="296" spans="4:8" s="37" customFormat="1" ht="13.5">
      <c r="D296" s="64"/>
      <c r="E296" s="65"/>
      <c r="F296" s="66"/>
      <c r="G296" s="66"/>
      <c r="H296" s="67"/>
    </row>
    <row r="297" spans="4:8" s="37" customFormat="1" ht="13.5">
      <c r="D297" s="64"/>
      <c r="E297" s="65"/>
      <c r="F297" s="66"/>
      <c r="G297" s="66"/>
      <c r="H297" s="67"/>
    </row>
    <row r="298" spans="4:8" s="37" customFormat="1" ht="13.5">
      <c r="D298" s="64"/>
      <c r="E298" s="65"/>
      <c r="F298" s="66"/>
      <c r="G298" s="66"/>
      <c r="H298" s="67"/>
    </row>
    <row r="299" spans="4:8" s="37" customFormat="1" ht="13.5">
      <c r="D299" s="64"/>
      <c r="E299" s="65"/>
      <c r="F299" s="66"/>
      <c r="G299" s="66"/>
      <c r="H299" s="67"/>
    </row>
    <row r="300" spans="4:8" s="37" customFormat="1" ht="13.5">
      <c r="D300" s="64"/>
      <c r="E300" s="65"/>
      <c r="F300" s="66"/>
      <c r="G300" s="66"/>
      <c r="H300" s="67"/>
    </row>
    <row r="301" spans="4:8" s="37" customFormat="1" ht="13.5">
      <c r="D301" s="64"/>
      <c r="E301" s="65"/>
      <c r="F301" s="66"/>
      <c r="G301" s="66"/>
      <c r="H301" s="67"/>
    </row>
    <row r="302" spans="4:8" s="37" customFormat="1" ht="13.5">
      <c r="D302" s="64"/>
      <c r="E302" s="65"/>
      <c r="F302" s="66"/>
      <c r="G302" s="66"/>
      <c r="H302" s="67"/>
    </row>
    <row r="303" spans="4:8" s="37" customFormat="1" ht="13.5">
      <c r="D303" s="64"/>
      <c r="E303" s="65"/>
      <c r="F303" s="66"/>
      <c r="G303" s="66"/>
      <c r="H303" s="67"/>
    </row>
    <row r="304" spans="4:8" s="37" customFormat="1" ht="13.5">
      <c r="D304" s="64"/>
      <c r="E304" s="65"/>
      <c r="F304" s="66"/>
      <c r="G304" s="66"/>
      <c r="H304" s="67"/>
    </row>
    <row r="305" spans="4:8" s="37" customFormat="1" ht="13.5">
      <c r="D305" s="64"/>
      <c r="E305" s="65"/>
      <c r="F305" s="66"/>
      <c r="G305" s="66"/>
      <c r="H305" s="67"/>
    </row>
    <row r="306" spans="4:8" s="37" customFormat="1" ht="13.5">
      <c r="D306" s="64"/>
      <c r="E306" s="65"/>
      <c r="F306" s="66"/>
      <c r="G306" s="66"/>
      <c r="H306" s="67"/>
    </row>
    <row r="307" spans="4:8" s="37" customFormat="1" ht="13.5">
      <c r="D307" s="64"/>
      <c r="E307" s="65"/>
      <c r="F307" s="66"/>
      <c r="G307" s="66"/>
      <c r="H307" s="67"/>
    </row>
    <row r="308" spans="4:8" s="37" customFormat="1" ht="13.5">
      <c r="D308" s="64"/>
      <c r="E308" s="65"/>
      <c r="F308" s="66"/>
      <c r="G308" s="66"/>
      <c r="H308" s="67"/>
    </row>
    <row r="309" spans="4:8" s="37" customFormat="1" ht="13.5">
      <c r="D309" s="64"/>
      <c r="E309" s="65"/>
      <c r="F309" s="66"/>
      <c r="G309" s="66"/>
      <c r="H309" s="67"/>
    </row>
    <row r="310" spans="4:8" s="37" customFormat="1" ht="13.5">
      <c r="D310" s="64"/>
      <c r="E310" s="65"/>
      <c r="F310" s="66"/>
      <c r="G310" s="66"/>
      <c r="H310" s="67"/>
    </row>
    <row r="311" spans="4:8" s="37" customFormat="1" ht="13.5">
      <c r="D311" s="64"/>
      <c r="E311" s="65"/>
      <c r="F311" s="66"/>
      <c r="G311" s="66"/>
      <c r="H311" s="67"/>
    </row>
    <row r="312" spans="4:8" s="37" customFormat="1" ht="13.5">
      <c r="D312" s="64"/>
      <c r="E312" s="65"/>
      <c r="F312" s="66"/>
      <c r="G312" s="66"/>
      <c r="H312" s="67"/>
    </row>
    <row r="313" spans="4:8" s="37" customFormat="1" ht="13.5">
      <c r="D313" s="64"/>
      <c r="E313" s="65"/>
      <c r="F313" s="66"/>
      <c r="G313" s="66"/>
      <c r="H313" s="67"/>
    </row>
    <row r="314" spans="4:8" s="37" customFormat="1" ht="13.5">
      <c r="D314" s="64"/>
      <c r="E314" s="65"/>
      <c r="F314" s="66"/>
      <c r="G314" s="66"/>
      <c r="H314" s="67"/>
    </row>
    <row r="315" spans="4:8" s="37" customFormat="1" ht="13.5">
      <c r="D315" s="64"/>
      <c r="E315" s="65"/>
      <c r="F315" s="66"/>
      <c r="G315" s="66"/>
      <c r="H315" s="67"/>
    </row>
    <row r="316" spans="4:8" s="37" customFormat="1" ht="13.5">
      <c r="D316" s="64"/>
      <c r="E316" s="65"/>
      <c r="F316" s="66"/>
      <c r="G316" s="66"/>
      <c r="H316" s="67"/>
    </row>
    <row r="317" spans="4:8" s="37" customFormat="1" ht="13.5">
      <c r="D317" s="64"/>
      <c r="E317" s="65"/>
      <c r="F317" s="66"/>
      <c r="G317" s="66"/>
      <c r="H317" s="67"/>
    </row>
    <row r="318" spans="4:8" s="37" customFormat="1" ht="13.5">
      <c r="D318" s="64"/>
      <c r="E318" s="65"/>
      <c r="F318" s="66"/>
      <c r="G318" s="66"/>
      <c r="H318" s="67"/>
    </row>
    <row r="319" spans="4:8" s="37" customFormat="1" ht="13.5">
      <c r="D319" s="64"/>
      <c r="E319" s="65"/>
      <c r="F319" s="66"/>
      <c r="G319" s="66"/>
      <c r="H319" s="67"/>
    </row>
    <row r="320" spans="4:8" s="37" customFormat="1" ht="13.5">
      <c r="D320" s="64"/>
      <c r="E320" s="65"/>
      <c r="F320" s="66"/>
      <c r="G320" s="66"/>
      <c r="H320" s="67"/>
    </row>
    <row r="321" spans="4:8" s="37" customFormat="1" ht="13.5">
      <c r="D321" s="64"/>
      <c r="E321" s="65"/>
      <c r="F321" s="66"/>
      <c r="G321" s="66"/>
      <c r="H321" s="67"/>
    </row>
    <row r="322" spans="4:8" s="37" customFormat="1" ht="13.5">
      <c r="D322" s="64"/>
      <c r="E322" s="65"/>
      <c r="F322" s="66"/>
      <c r="G322" s="66"/>
      <c r="H322" s="67"/>
    </row>
    <row r="323" spans="4:8" s="37" customFormat="1" ht="13.5">
      <c r="D323" s="64"/>
      <c r="E323" s="65"/>
      <c r="F323" s="66"/>
      <c r="G323" s="66"/>
      <c r="H323" s="67"/>
    </row>
    <row r="324" spans="4:8" s="37" customFormat="1" ht="13.5">
      <c r="D324" s="64"/>
      <c r="E324" s="65"/>
      <c r="F324" s="66"/>
      <c r="G324" s="66"/>
      <c r="H324" s="67"/>
    </row>
    <row r="325" spans="4:8" s="37" customFormat="1" ht="13.5">
      <c r="D325" s="64"/>
      <c r="E325" s="65"/>
      <c r="F325" s="66"/>
      <c r="G325" s="66"/>
      <c r="H325" s="67"/>
    </row>
    <row r="326" spans="4:8" s="37" customFormat="1" ht="13.5">
      <c r="D326" s="64"/>
      <c r="E326" s="65"/>
      <c r="F326" s="66"/>
      <c r="G326" s="66"/>
      <c r="H326" s="67"/>
    </row>
    <row r="327" spans="4:8" s="37" customFormat="1" ht="13.5">
      <c r="D327" s="64"/>
      <c r="E327" s="65"/>
      <c r="F327" s="66"/>
      <c r="G327" s="66"/>
      <c r="H327" s="67"/>
    </row>
    <row r="328" spans="4:8" s="37" customFormat="1" ht="13.5">
      <c r="D328" s="64"/>
      <c r="E328" s="65"/>
      <c r="F328" s="66"/>
      <c r="G328" s="66"/>
      <c r="H328" s="67"/>
    </row>
    <row r="329" spans="4:8" s="37" customFormat="1" ht="13.5">
      <c r="D329" s="64"/>
      <c r="E329" s="65"/>
      <c r="F329" s="66"/>
      <c r="G329" s="66"/>
      <c r="H329" s="67"/>
    </row>
    <row r="330" spans="4:8" s="37" customFormat="1" ht="13.5">
      <c r="D330" s="64"/>
      <c r="E330" s="65"/>
      <c r="F330" s="66"/>
      <c r="G330" s="66"/>
      <c r="H330" s="67"/>
    </row>
    <row r="331" spans="4:8" s="37" customFormat="1" ht="13.5">
      <c r="D331" s="64"/>
      <c r="E331" s="65"/>
      <c r="F331" s="66"/>
      <c r="G331" s="66"/>
      <c r="H331" s="67"/>
    </row>
    <row r="332" spans="4:8" s="37" customFormat="1" ht="13.5">
      <c r="D332" s="64"/>
      <c r="E332" s="65"/>
      <c r="F332" s="66"/>
      <c r="G332" s="66"/>
      <c r="H332" s="67"/>
    </row>
    <row r="333" spans="4:8" s="37" customFormat="1" ht="13.5">
      <c r="D333" s="64"/>
      <c r="E333" s="65"/>
      <c r="F333" s="66"/>
      <c r="G333" s="66"/>
      <c r="H333" s="67"/>
    </row>
    <row r="334" spans="4:8" s="37" customFormat="1" ht="13.5">
      <c r="D334" s="64"/>
      <c r="E334" s="65"/>
      <c r="F334" s="66"/>
      <c r="G334" s="66"/>
      <c r="H334" s="67"/>
    </row>
    <row r="335" spans="4:8" s="37" customFormat="1" ht="13.5">
      <c r="D335" s="64"/>
      <c r="E335" s="65"/>
      <c r="F335" s="66"/>
      <c r="G335" s="66"/>
      <c r="H335" s="67"/>
    </row>
    <row r="336" spans="4:8" s="37" customFormat="1" ht="13.5">
      <c r="D336" s="64"/>
      <c r="E336" s="65"/>
      <c r="F336" s="66"/>
      <c r="G336" s="66"/>
      <c r="H336" s="67"/>
    </row>
    <row r="337" spans="4:8" s="37" customFormat="1" ht="13.5">
      <c r="D337" s="64"/>
      <c r="E337" s="65"/>
      <c r="F337" s="66"/>
      <c r="G337" s="66"/>
      <c r="H337" s="67"/>
    </row>
    <row r="338" spans="4:8" s="37" customFormat="1" ht="13.5">
      <c r="D338" s="64"/>
      <c r="E338" s="65"/>
      <c r="F338" s="66"/>
      <c r="G338" s="66"/>
      <c r="H338" s="67"/>
    </row>
    <row r="339" spans="4:8" s="37" customFormat="1" ht="13.5">
      <c r="D339" s="64"/>
      <c r="E339" s="65"/>
      <c r="F339" s="66"/>
      <c r="G339" s="66"/>
      <c r="H339" s="67"/>
    </row>
    <row r="340" spans="4:8" s="37" customFormat="1" ht="13.5">
      <c r="D340" s="64"/>
      <c r="E340" s="65"/>
      <c r="F340" s="66"/>
      <c r="G340" s="66"/>
      <c r="H340" s="67"/>
    </row>
    <row r="341" spans="4:8" s="37" customFormat="1" ht="13.5">
      <c r="D341" s="64"/>
      <c r="E341" s="65"/>
      <c r="F341" s="66"/>
      <c r="G341" s="66"/>
      <c r="H341" s="67"/>
    </row>
    <row r="342" spans="4:8" s="37" customFormat="1" ht="13.5">
      <c r="D342" s="64"/>
      <c r="E342" s="65"/>
      <c r="F342" s="66"/>
      <c r="G342" s="66"/>
      <c r="H342" s="67"/>
    </row>
    <row r="343" spans="4:8" s="37" customFormat="1" ht="13.5">
      <c r="D343" s="64"/>
      <c r="E343" s="65"/>
      <c r="F343" s="66"/>
      <c r="G343" s="66"/>
      <c r="H343" s="67"/>
    </row>
    <row r="344" spans="4:8" s="37" customFormat="1" ht="13.5">
      <c r="D344" s="64"/>
      <c r="E344" s="65"/>
      <c r="F344" s="66"/>
      <c r="G344" s="66"/>
      <c r="H344" s="67"/>
    </row>
    <row r="345" spans="4:8" s="37" customFormat="1" ht="13.5">
      <c r="D345" s="64"/>
      <c r="E345" s="65"/>
      <c r="F345" s="66"/>
      <c r="G345" s="66"/>
      <c r="H345" s="67"/>
    </row>
    <row r="346" spans="4:8" s="37" customFormat="1" ht="13.5">
      <c r="D346" s="64"/>
      <c r="E346" s="65"/>
      <c r="F346" s="66"/>
      <c r="G346" s="66"/>
      <c r="H346" s="67"/>
    </row>
    <row r="347" spans="4:8" s="37" customFormat="1" ht="13.5">
      <c r="D347" s="64"/>
      <c r="E347" s="65"/>
      <c r="F347" s="66"/>
      <c r="G347" s="66"/>
      <c r="H347" s="67"/>
    </row>
    <row r="348" spans="4:8" s="37" customFormat="1" ht="13.5">
      <c r="D348" s="64"/>
      <c r="E348" s="65"/>
      <c r="F348" s="66"/>
      <c r="G348" s="66"/>
      <c r="H348" s="67"/>
    </row>
    <row r="349" spans="4:8" s="37" customFormat="1" ht="13.5">
      <c r="D349" s="64"/>
      <c r="E349" s="65"/>
      <c r="F349" s="66"/>
      <c r="G349" s="66"/>
      <c r="H349" s="67"/>
    </row>
    <row r="350" spans="4:8" s="37" customFormat="1" ht="13.5">
      <c r="D350" s="64"/>
      <c r="E350" s="65"/>
      <c r="F350" s="66"/>
      <c r="G350" s="66"/>
      <c r="H350" s="67"/>
    </row>
    <row r="351" spans="4:8" s="37" customFormat="1" ht="13.5">
      <c r="D351" s="64"/>
      <c r="E351" s="65"/>
      <c r="F351" s="66"/>
      <c r="G351" s="66"/>
      <c r="H351" s="67"/>
    </row>
    <row r="352" spans="4:8" s="37" customFormat="1" ht="13.5">
      <c r="D352" s="64"/>
      <c r="E352" s="65"/>
      <c r="F352" s="66"/>
      <c r="G352" s="66"/>
      <c r="H352" s="67"/>
    </row>
    <row r="353" spans="4:8" s="37" customFormat="1" ht="13.5">
      <c r="D353" s="64"/>
      <c r="E353" s="65"/>
      <c r="F353" s="66"/>
      <c r="G353" s="66"/>
      <c r="H353" s="67"/>
    </row>
    <row r="354" spans="4:8" s="37" customFormat="1" ht="13.5">
      <c r="D354" s="64"/>
      <c r="E354" s="65"/>
      <c r="F354" s="66"/>
      <c r="G354" s="66"/>
      <c r="H354" s="67"/>
    </row>
    <row r="355" spans="4:8" s="37" customFormat="1" ht="13.5">
      <c r="D355" s="64"/>
      <c r="E355" s="65"/>
      <c r="F355" s="66"/>
      <c r="G355" s="66"/>
      <c r="H355" s="67"/>
    </row>
    <row r="356" spans="4:8" s="37" customFormat="1" ht="13.5">
      <c r="D356" s="64"/>
      <c r="E356" s="65"/>
      <c r="F356" s="66"/>
      <c r="G356" s="66"/>
      <c r="H356" s="67"/>
    </row>
    <row r="357" spans="4:8" s="37" customFormat="1" ht="13.5">
      <c r="D357" s="64"/>
      <c r="E357" s="65"/>
      <c r="F357" s="66"/>
      <c r="G357" s="66"/>
      <c r="H357" s="67"/>
    </row>
    <row r="358" spans="4:8" s="37" customFormat="1" ht="13.5">
      <c r="D358" s="64"/>
      <c r="E358" s="65"/>
      <c r="F358" s="66"/>
      <c r="G358" s="66"/>
      <c r="H358" s="67"/>
    </row>
    <row r="359" spans="4:8" s="37" customFormat="1" ht="13.5">
      <c r="D359" s="64"/>
      <c r="E359" s="65"/>
      <c r="F359" s="66"/>
      <c r="G359" s="66"/>
      <c r="H359" s="67"/>
    </row>
    <row r="360" spans="4:8" s="37" customFormat="1" ht="13.5">
      <c r="D360" s="64"/>
      <c r="E360" s="65"/>
      <c r="F360" s="66"/>
      <c r="G360" s="66"/>
      <c r="H360" s="67"/>
    </row>
    <row r="361" spans="4:8" s="37" customFormat="1" ht="13.5">
      <c r="D361" s="64"/>
      <c r="E361" s="65"/>
      <c r="F361" s="66"/>
      <c r="G361" s="66"/>
      <c r="H361" s="67"/>
    </row>
    <row r="362" spans="4:8" s="37" customFormat="1" ht="13.5">
      <c r="D362" s="64"/>
      <c r="E362" s="65"/>
      <c r="F362" s="66"/>
      <c r="G362" s="66"/>
      <c r="H362" s="67"/>
    </row>
    <row r="363" spans="4:8" s="37" customFormat="1" ht="13.5">
      <c r="D363" s="64"/>
      <c r="E363" s="65"/>
      <c r="F363" s="66"/>
      <c r="G363" s="66"/>
      <c r="H363" s="67"/>
    </row>
    <row r="364" spans="4:8" s="37" customFormat="1" ht="13.5">
      <c r="D364" s="64"/>
      <c r="E364" s="65"/>
      <c r="F364" s="66"/>
      <c r="G364" s="66"/>
      <c r="H364" s="67"/>
    </row>
    <row r="365" spans="4:8" s="37" customFormat="1" ht="13.5">
      <c r="D365" s="64"/>
      <c r="E365" s="65"/>
      <c r="F365" s="66"/>
      <c r="G365" s="66"/>
      <c r="H365" s="67"/>
    </row>
    <row r="366" spans="4:8" s="37" customFormat="1" ht="13.5">
      <c r="D366" s="64"/>
      <c r="E366" s="65"/>
      <c r="F366" s="66"/>
      <c r="G366" s="66"/>
      <c r="H366" s="67"/>
    </row>
    <row r="367" spans="4:8" s="37" customFormat="1" ht="13.5">
      <c r="D367" s="64"/>
      <c r="E367" s="65"/>
      <c r="F367" s="66"/>
      <c r="G367" s="66"/>
      <c r="H367" s="67"/>
    </row>
    <row r="368" spans="4:8" s="37" customFormat="1" ht="13.5">
      <c r="D368" s="64"/>
      <c r="E368" s="65"/>
      <c r="F368" s="66"/>
      <c r="G368" s="66"/>
      <c r="H368" s="67"/>
    </row>
    <row r="369" spans="4:8" s="37" customFormat="1" ht="13.5">
      <c r="D369" s="64"/>
      <c r="E369" s="65"/>
      <c r="F369" s="66"/>
      <c r="G369" s="66"/>
      <c r="H369" s="67"/>
    </row>
    <row r="370" spans="4:8" s="37" customFormat="1" ht="13.5">
      <c r="D370" s="64"/>
      <c r="E370" s="65"/>
      <c r="F370" s="66"/>
      <c r="G370" s="66"/>
      <c r="H370" s="67"/>
    </row>
    <row r="371" spans="4:8" s="37" customFormat="1" ht="13.5">
      <c r="D371" s="64"/>
      <c r="E371" s="65"/>
      <c r="F371" s="66"/>
      <c r="G371" s="66"/>
      <c r="H371" s="67"/>
    </row>
    <row r="372" spans="4:8" s="37" customFormat="1" ht="13.5">
      <c r="D372" s="64"/>
      <c r="E372" s="65"/>
      <c r="F372" s="66"/>
      <c r="G372" s="66"/>
      <c r="H372" s="67"/>
    </row>
    <row r="373" spans="4:8" s="37" customFormat="1" ht="13.5">
      <c r="D373" s="64"/>
      <c r="E373" s="65"/>
      <c r="F373" s="66"/>
      <c r="G373" s="66"/>
      <c r="H373" s="67"/>
    </row>
    <row r="374" spans="4:8" s="37" customFormat="1" ht="13.5">
      <c r="D374" s="64"/>
      <c r="E374" s="65"/>
      <c r="F374" s="66"/>
      <c r="G374" s="66"/>
      <c r="H374" s="67"/>
    </row>
    <row r="375" spans="4:8" s="37" customFormat="1" ht="13.5">
      <c r="D375" s="64"/>
      <c r="E375" s="65"/>
      <c r="F375" s="66"/>
      <c r="G375" s="66"/>
      <c r="H375" s="67"/>
    </row>
    <row r="376" spans="4:8" s="37" customFormat="1" ht="13.5">
      <c r="D376" s="64"/>
      <c r="E376" s="65"/>
      <c r="F376" s="66"/>
      <c r="G376" s="66"/>
      <c r="H376" s="67"/>
    </row>
    <row r="377" spans="4:8" s="37" customFormat="1" ht="13.5">
      <c r="D377" s="64"/>
      <c r="E377" s="65"/>
      <c r="F377" s="66"/>
      <c r="G377" s="66"/>
      <c r="H377" s="67"/>
    </row>
    <row r="378" spans="4:8" s="37" customFormat="1" ht="13.5">
      <c r="D378" s="64"/>
      <c r="E378" s="65"/>
      <c r="F378" s="66"/>
      <c r="G378" s="66"/>
      <c r="H378" s="67"/>
    </row>
    <row r="379" spans="4:8" s="37" customFormat="1" ht="13.5">
      <c r="D379" s="64"/>
      <c r="E379" s="65"/>
      <c r="F379" s="66"/>
      <c r="G379" s="66"/>
      <c r="H379" s="67"/>
    </row>
    <row r="380" spans="4:8" s="37" customFormat="1" ht="13.5">
      <c r="D380" s="64"/>
      <c r="E380" s="65"/>
      <c r="F380" s="66"/>
      <c r="G380" s="66"/>
      <c r="H380" s="67"/>
    </row>
    <row r="381" spans="4:8" s="37" customFormat="1" ht="13.5">
      <c r="D381" s="64"/>
      <c r="E381" s="65"/>
      <c r="F381" s="66"/>
      <c r="G381" s="66"/>
      <c r="H381" s="67"/>
    </row>
    <row r="382" spans="4:8" s="37" customFormat="1" ht="13.5">
      <c r="D382" s="64"/>
      <c r="E382" s="65"/>
      <c r="F382" s="66"/>
      <c r="G382" s="66"/>
      <c r="H382" s="67"/>
    </row>
    <row r="383" spans="4:8" s="37" customFormat="1" ht="13.5">
      <c r="D383" s="64"/>
      <c r="E383" s="65"/>
      <c r="F383" s="66"/>
      <c r="G383" s="66"/>
      <c r="H383" s="67"/>
    </row>
    <row r="384" spans="4:8" s="37" customFormat="1" ht="13.5">
      <c r="D384" s="64"/>
      <c r="E384" s="65"/>
      <c r="F384" s="66"/>
      <c r="G384" s="66"/>
      <c r="H384" s="67"/>
    </row>
    <row r="385" spans="4:8" s="37" customFormat="1" ht="13.5">
      <c r="D385" s="64"/>
      <c r="E385" s="65"/>
      <c r="F385" s="66"/>
      <c r="G385" s="66"/>
      <c r="H385" s="67"/>
    </row>
    <row r="386" spans="4:8" s="37" customFormat="1" ht="13.5">
      <c r="D386" s="64"/>
      <c r="E386" s="65"/>
      <c r="F386" s="66"/>
      <c r="G386" s="66"/>
      <c r="H386" s="67"/>
    </row>
    <row r="387" spans="4:8" s="37" customFormat="1" ht="13.5">
      <c r="D387" s="64"/>
      <c r="E387" s="65"/>
      <c r="F387" s="66"/>
      <c r="G387" s="66"/>
      <c r="H387" s="67"/>
    </row>
    <row r="388" spans="4:8" s="37" customFormat="1" ht="13.5">
      <c r="D388" s="64"/>
      <c r="E388" s="65"/>
      <c r="F388" s="66"/>
      <c r="G388" s="66"/>
      <c r="H388" s="67"/>
    </row>
    <row r="389" spans="4:8" s="37" customFormat="1" ht="13.5">
      <c r="D389" s="64"/>
      <c r="E389" s="65"/>
      <c r="F389" s="66"/>
      <c r="G389" s="66"/>
      <c r="H389" s="67"/>
    </row>
    <row r="390" spans="4:8" s="37" customFormat="1" ht="13.5">
      <c r="D390" s="64"/>
      <c r="E390" s="65"/>
      <c r="F390" s="66"/>
      <c r="G390" s="66"/>
      <c r="H390" s="67"/>
    </row>
    <row r="391" spans="4:8" s="37" customFormat="1" ht="13.5">
      <c r="D391" s="64"/>
      <c r="E391" s="65"/>
      <c r="F391" s="66"/>
      <c r="G391" s="66"/>
      <c r="H391" s="67"/>
    </row>
    <row r="392" spans="4:8" s="37" customFormat="1" ht="13.5">
      <c r="D392" s="64"/>
      <c r="E392" s="65"/>
      <c r="F392" s="66"/>
      <c r="G392" s="66"/>
      <c r="H392" s="67"/>
    </row>
    <row r="393" spans="4:8" s="37" customFormat="1" ht="13.5">
      <c r="D393" s="64"/>
      <c r="E393" s="65"/>
      <c r="F393" s="66"/>
      <c r="G393" s="66"/>
      <c r="H393" s="67"/>
    </row>
    <row r="394" spans="4:8" s="37" customFormat="1" ht="13.5">
      <c r="D394" s="64"/>
      <c r="E394" s="65"/>
      <c r="F394" s="66"/>
      <c r="G394" s="66"/>
      <c r="H394" s="67"/>
    </row>
    <row r="395" spans="4:8" s="37" customFormat="1" ht="13.5">
      <c r="D395" s="64"/>
      <c r="E395" s="65"/>
      <c r="F395" s="66"/>
      <c r="G395" s="66"/>
      <c r="H395" s="67"/>
    </row>
    <row r="396" spans="4:8" s="37" customFormat="1" ht="13.5">
      <c r="D396" s="64"/>
      <c r="E396" s="65"/>
      <c r="F396" s="66"/>
      <c r="G396" s="66"/>
      <c r="H396" s="67"/>
    </row>
    <row r="397" spans="4:8" s="37" customFormat="1" ht="13.5">
      <c r="D397" s="64"/>
      <c r="E397" s="65"/>
      <c r="F397" s="66"/>
      <c r="G397" s="66"/>
      <c r="H397" s="67"/>
    </row>
    <row r="398" spans="4:8" s="37" customFormat="1" ht="13.5">
      <c r="D398" s="64"/>
      <c r="E398" s="65"/>
      <c r="F398" s="66"/>
      <c r="G398" s="66"/>
      <c r="H398" s="67"/>
    </row>
    <row r="399" spans="4:8" s="37" customFormat="1" ht="13.5">
      <c r="D399" s="64"/>
      <c r="E399" s="65"/>
      <c r="F399" s="66"/>
      <c r="G399" s="66"/>
      <c r="H399" s="67"/>
    </row>
    <row r="400" spans="4:8" s="37" customFormat="1" ht="13.5">
      <c r="D400" s="64"/>
      <c r="E400" s="65"/>
      <c r="F400" s="66"/>
      <c r="G400" s="66"/>
      <c r="H400" s="67"/>
    </row>
    <row r="401" spans="4:8" s="37" customFormat="1" ht="13.5">
      <c r="D401" s="64"/>
      <c r="E401" s="65"/>
      <c r="F401" s="66"/>
      <c r="G401" s="66"/>
      <c r="H401" s="67"/>
    </row>
    <row r="402" spans="4:8" s="37" customFormat="1" ht="13.5">
      <c r="D402" s="64"/>
      <c r="E402" s="65"/>
      <c r="F402" s="66"/>
      <c r="G402" s="66"/>
      <c r="H402" s="67"/>
    </row>
    <row r="403" spans="4:8" s="37" customFormat="1" ht="13.5">
      <c r="D403" s="64"/>
      <c r="E403" s="65"/>
      <c r="F403" s="66"/>
      <c r="G403" s="66"/>
      <c r="H403" s="67"/>
    </row>
    <row r="404" spans="4:8" s="37" customFormat="1" ht="13.5">
      <c r="D404" s="64"/>
      <c r="E404" s="65"/>
      <c r="F404" s="66"/>
      <c r="G404" s="66"/>
      <c r="H404" s="67"/>
    </row>
    <row r="405" spans="4:8" s="37" customFormat="1" ht="13.5">
      <c r="D405" s="64"/>
      <c r="E405" s="65"/>
      <c r="F405" s="66"/>
      <c r="G405" s="66"/>
      <c r="H405" s="67"/>
    </row>
    <row r="406" spans="4:8" s="37" customFormat="1" ht="13.5">
      <c r="D406" s="64"/>
      <c r="E406" s="65"/>
      <c r="F406" s="66"/>
      <c r="G406" s="66"/>
      <c r="H406" s="67"/>
    </row>
    <row r="407" spans="4:8" s="37" customFormat="1" ht="13.5">
      <c r="D407" s="64"/>
      <c r="E407" s="65"/>
      <c r="F407" s="66"/>
      <c r="G407" s="66"/>
      <c r="H407" s="67"/>
    </row>
    <row r="408" spans="4:8" s="37" customFormat="1" ht="13.5">
      <c r="D408" s="64"/>
      <c r="E408" s="65"/>
      <c r="F408" s="66"/>
      <c r="G408" s="66"/>
      <c r="H408" s="67"/>
    </row>
    <row r="409" spans="4:8" s="37" customFormat="1" ht="13.5">
      <c r="D409" s="64"/>
      <c r="E409" s="65"/>
      <c r="F409" s="66"/>
      <c r="G409" s="66"/>
      <c r="H409" s="67"/>
    </row>
    <row r="410" spans="4:8" s="37" customFormat="1" ht="13.5">
      <c r="D410" s="64"/>
      <c r="E410" s="65"/>
      <c r="F410" s="66"/>
      <c r="G410" s="66"/>
      <c r="H410" s="67"/>
    </row>
    <row r="411" spans="4:8" s="37" customFormat="1" ht="13.5">
      <c r="D411" s="64"/>
      <c r="E411" s="65"/>
      <c r="F411" s="66"/>
      <c r="G411" s="66"/>
      <c r="H411" s="67"/>
    </row>
    <row r="412" spans="4:8" s="37" customFormat="1" ht="13.5">
      <c r="D412" s="64"/>
      <c r="E412" s="65"/>
      <c r="F412" s="66"/>
      <c r="G412" s="66"/>
      <c r="H412" s="67"/>
    </row>
    <row r="413" spans="4:8" s="37" customFormat="1" ht="13.5">
      <c r="D413" s="64"/>
      <c r="E413" s="65"/>
      <c r="F413" s="66"/>
      <c r="G413" s="66"/>
      <c r="H413" s="67"/>
    </row>
    <row r="414" spans="4:8" s="37" customFormat="1" ht="13.5">
      <c r="D414" s="64"/>
      <c r="E414" s="65"/>
      <c r="F414" s="66"/>
      <c r="G414" s="66"/>
      <c r="H414" s="67"/>
    </row>
    <row r="415" spans="4:8" s="37" customFormat="1" ht="13.5">
      <c r="D415" s="64"/>
      <c r="E415" s="65"/>
      <c r="F415" s="66"/>
      <c r="G415" s="66"/>
      <c r="H415" s="67"/>
    </row>
    <row r="416" spans="4:8" s="37" customFormat="1" ht="13.5">
      <c r="D416" s="64"/>
      <c r="E416" s="65"/>
      <c r="F416" s="66"/>
      <c r="G416" s="66"/>
      <c r="H416" s="67"/>
    </row>
    <row r="417" spans="4:8" s="37" customFormat="1" ht="13.5">
      <c r="D417" s="64"/>
      <c r="E417" s="65"/>
      <c r="F417" s="66"/>
      <c r="G417" s="66"/>
      <c r="H417" s="67"/>
    </row>
    <row r="418" spans="4:8" s="37" customFormat="1" ht="13.5">
      <c r="D418" s="64"/>
      <c r="E418" s="65"/>
      <c r="F418" s="66"/>
      <c r="G418" s="66"/>
      <c r="H418" s="67"/>
    </row>
    <row r="419" spans="4:8" s="37" customFormat="1" ht="13.5">
      <c r="D419" s="64"/>
      <c r="E419" s="65"/>
      <c r="F419" s="66"/>
      <c r="G419" s="66"/>
      <c r="H419" s="67"/>
    </row>
    <row r="420" spans="4:8" s="37" customFormat="1" ht="13.5">
      <c r="D420" s="64"/>
      <c r="E420" s="65"/>
      <c r="F420" s="66"/>
      <c r="G420" s="66"/>
      <c r="H420" s="67"/>
    </row>
    <row r="421" spans="4:8" s="37" customFormat="1" ht="13.5">
      <c r="D421" s="64"/>
      <c r="E421" s="65"/>
      <c r="F421" s="66"/>
      <c r="G421" s="66"/>
      <c r="H421" s="67"/>
    </row>
    <row r="422" spans="4:8" s="37" customFormat="1" ht="13.5">
      <c r="D422" s="64"/>
      <c r="E422" s="65"/>
      <c r="F422" s="66"/>
      <c r="G422" s="66"/>
      <c r="H422" s="67"/>
    </row>
    <row r="423" spans="4:8" s="37" customFormat="1" ht="13.5">
      <c r="D423" s="64"/>
      <c r="E423" s="65"/>
      <c r="F423" s="66"/>
      <c r="G423" s="66"/>
      <c r="H423" s="67"/>
    </row>
    <row r="424" spans="4:8" s="37" customFormat="1" ht="13.5">
      <c r="D424" s="64"/>
      <c r="E424" s="65"/>
      <c r="F424" s="66"/>
      <c r="G424" s="66"/>
      <c r="H424" s="67"/>
    </row>
    <row r="425" spans="4:8" s="37" customFormat="1" ht="13.5">
      <c r="D425" s="64"/>
      <c r="E425" s="65"/>
      <c r="F425" s="66"/>
      <c r="G425" s="66"/>
      <c r="H425" s="67"/>
    </row>
    <row r="426" spans="4:8" s="37" customFormat="1" ht="13.5">
      <c r="D426" s="64"/>
      <c r="E426" s="65"/>
      <c r="F426" s="66"/>
      <c r="G426" s="66"/>
      <c r="H426" s="67"/>
    </row>
    <row r="427" spans="4:8" s="37" customFormat="1" ht="13.5">
      <c r="D427" s="64"/>
      <c r="E427" s="65"/>
      <c r="F427" s="66"/>
      <c r="G427" s="66"/>
      <c r="H427" s="67"/>
    </row>
    <row r="428" spans="4:8" s="37" customFormat="1" ht="13.5">
      <c r="D428" s="64"/>
      <c r="E428" s="65"/>
      <c r="F428" s="66"/>
      <c r="G428" s="66"/>
      <c r="H428" s="67"/>
    </row>
    <row r="429" spans="4:8" s="37" customFormat="1" ht="13.5">
      <c r="D429" s="64"/>
      <c r="E429" s="65"/>
      <c r="F429" s="66"/>
      <c r="G429" s="66"/>
      <c r="H429" s="67"/>
    </row>
    <row r="430" spans="4:8" s="37" customFormat="1" ht="13.5">
      <c r="D430" s="64"/>
      <c r="E430" s="65"/>
      <c r="F430" s="66"/>
      <c r="G430" s="66"/>
      <c r="H430" s="67"/>
    </row>
    <row r="431" spans="4:8" s="37" customFormat="1" ht="13.5">
      <c r="D431" s="64"/>
      <c r="E431" s="65"/>
      <c r="F431" s="66"/>
      <c r="G431" s="66"/>
      <c r="H431" s="67"/>
    </row>
    <row r="432" spans="4:8" s="37" customFormat="1" ht="13.5">
      <c r="D432" s="64"/>
      <c r="E432" s="65"/>
      <c r="F432" s="66"/>
      <c r="G432" s="66"/>
      <c r="H432" s="67"/>
    </row>
    <row r="433" spans="4:8" s="37" customFormat="1" ht="13.5">
      <c r="D433" s="64"/>
      <c r="E433" s="65"/>
      <c r="F433" s="66"/>
      <c r="G433" s="66"/>
      <c r="H433" s="67"/>
    </row>
    <row r="434" spans="4:8" s="37" customFormat="1" ht="13.5">
      <c r="D434" s="64"/>
      <c r="E434" s="65"/>
      <c r="F434" s="66"/>
      <c r="G434" s="66"/>
      <c r="H434" s="67"/>
    </row>
    <row r="435" spans="4:8" s="37" customFormat="1" ht="13.5">
      <c r="D435" s="64"/>
      <c r="E435" s="65"/>
      <c r="F435" s="66"/>
      <c r="G435" s="66"/>
      <c r="H435" s="67"/>
    </row>
    <row r="436" spans="4:8" s="37" customFormat="1" ht="13.5">
      <c r="D436" s="64"/>
      <c r="E436" s="65"/>
      <c r="F436" s="66"/>
      <c r="G436" s="66"/>
      <c r="H436" s="67"/>
    </row>
    <row r="437" spans="4:8" s="37" customFormat="1" ht="13.5">
      <c r="D437" s="64"/>
      <c r="E437" s="65"/>
      <c r="F437" s="66"/>
      <c r="G437" s="66"/>
      <c r="H437" s="67"/>
    </row>
    <row r="438" spans="4:8" s="37" customFormat="1" ht="13.5">
      <c r="D438" s="64"/>
      <c r="E438" s="65"/>
      <c r="F438" s="66"/>
      <c r="G438" s="66"/>
      <c r="H438" s="67"/>
    </row>
    <row r="439" spans="4:8" s="37" customFormat="1" ht="13.5">
      <c r="D439" s="64"/>
      <c r="E439" s="65"/>
      <c r="F439" s="66"/>
      <c r="G439" s="66"/>
      <c r="H439" s="67"/>
    </row>
    <row r="440" spans="4:8" s="37" customFormat="1" ht="13.5">
      <c r="D440" s="64"/>
      <c r="E440" s="65"/>
      <c r="F440" s="66"/>
      <c r="G440" s="66"/>
      <c r="H440" s="67"/>
    </row>
    <row r="441" spans="4:8" s="37" customFormat="1" ht="13.5">
      <c r="D441" s="64"/>
      <c r="E441" s="65"/>
      <c r="F441" s="66"/>
      <c r="G441" s="66"/>
      <c r="H441" s="67"/>
    </row>
    <row r="442" spans="4:8" s="37" customFormat="1" ht="13.5">
      <c r="D442" s="64"/>
      <c r="E442" s="65"/>
      <c r="F442" s="66"/>
      <c r="G442" s="66"/>
      <c r="H442" s="67"/>
    </row>
    <row r="443" spans="4:8" s="37" customFormat="1" ht="13.5">
      <c r="D443" s="64"/>
      <c r="E443" s="65"/>
      <c r="F443" s="66"/>
      <c r="G443" s="66"/>
      <c r="H443" s="67"/>
    </row>
    <row r="444" spans="4:8" s="37" customFormat="1" ht="13.5">
      <c r="D444" s="64"/>
      <c r="E444" s="65"/>
      <c r="F444" s="66"/>
      <c r="G444" s="66"/>
      <c r="H444" s="67"/>
    </row>
    <row r="445" spans="4:8" s="37" customFormat="1" ht="13.5">
      <c r="D445" s="64"/>
      <c r="E445" s="65"/>
      <c r="F445" s="66"/>
      <c r="G445" s="66"/>
      <c r="H445" s="67"/>
    </row>
    <row r="446" spans="4:8" s="37" customFormat="1" ht="13.5">
      <c r="D446" s="64"/>
      <c r="E446" s="65"/>
      <c r="F446" s="66"/>
      <c r="G446" s="66"/>
      <c r="H446" s="67"/>
    </row>
    <row r="447" spans="4:8" s="37" customFormat="1" ht="13.5">
      <c r="D447" s="64"/>
      <c r="E447" s="65"/>
      <c r="F447" s="66"/>
      <c r="G447" s="66"/>
      <c r="H447" s="67"/>
    </row>
    <row r="448" spans="4:8" s="37" customFormat="1" ht="13.5">
      <c r="D448" s="64"/>
      <c r="E448" s="65"/>
      <c r="F448" s="66"/>
      <c r="G448" s="66"/>
      <c r="H448" s="67"/>
    </row>
    <row r="449" spans="4:8" s="37" customFormat="1" ht="13.5">
      <c r="D449" s="64"/>
      <c r="E449" s="65"/>
      <c r="F449" s="66"/>
      <c r="G449" s="66"/>
      <c r="H449" s="67"/>
    </row>
    <row r="450" spans="4:8" s="37" customFormat="1" ht="13.5">
      <c r="D450" s="64"/>
      <c r="E450" s="65"/>
      <c r="F450" s="66"/>
      <c r="G450" s="66"/>
      <c r="H450" s="67"/>
    </row>
    <row r="451" spans="4:8" s="37" customFormat="1" ht="13.5">
      <c r="D451" s="64"/>
      <c r="E451" s="65"/>
      <c r="F451" s="66"/>
      <c r="G451" s="66"/>
      <c r="H451" s="67"/>
    </row>
    <row r="452" spans="4:8" s="37" customFormat="1" ht="13.5">
      <c r="D452" s="64"/>
      <c r="E452" s="65"/>
      <c r="F452" s="66"/>
      <c r="G452" s="66"/>
      <c r="H452" s="67"/>
    </row>
    <row r="453" spans="4:8" s="37" customFormat="1" ht="13.5">
      <c r="D453" s="64"/>
      <c r="E453" s="65"/>
      <c r="F453" s="66"/>
      <c r="G453" s="66"/>
      <c r="H453" s="67"/>
    </row>
    <row r="454" spans="4:8" s="37" customFormat="1" ht="13.5">
      <c r="D454" s="64"/>
      <c r="E454" s="65"/>
      <c r="F454" s="66"/>
      <c r="G454" s="66"/>
      <c r="H454" s="67"/>
    </row>
    <row r="455" spans="4:8" s="37" customFormat="1" ht="13.5">
      <c r="D455" s="64"/>
      <c r="E455" s="65"/>
      <c r="F455" s="66"/>
      <c r="G455" s="66"/>
      <c r="H455" s="67"/>
    </row>
    <row r="456" spans="4:8" s="37" customFormat="1" ht="13.5">
      <c r="D456" s="64"/>
      <c r="E456" s="65"/>
      <c r="F456" s="66"/>
      <c r="G456" s="66"/>
      <c r="H456" s="67"/>
    </row>
    <row r="457" spans="4:8" s="37" customFormat="1" ht="13.5">
      <c r="D457" s="64"/>
      <c r="E457" s="65"/>
      <c r="F457" s="66"/>
      <c r="G457" s="66"/>
      <c r="H457" s="67"/>
    </row>
    <row r="458" spans="4:8" s="37" customFormat="1" ht="13.5">
      <c r="D458" s="64"/>
      <c r="E458" s="65"/>
      <c r="F458" s="66"/>
      <c r="G458" s="66"/>
      <c r="H458" s="67"/>
    </row>
    <row r="459" spans="4:8" s="37" customFormat="1" ht="13.5">
      <c r="D459" s="64"/>
      <c r="E459" s="65"/>
      <c r="F459" s="66"/>
      <c r="G459" s="66"/>
      <c r="H459" s="67"/>
    </row>
    <row r="460" spans="4:8" s="37" customFormat="1" ht="13.5">
      <c r="D460" s="64"/>
      <c r="E460" s="65"/>
      <c r="F460" s="66"/>
      <c r="G460" s="66"/>
      <c r="H460" s="67"/>
    </row>
    <row r="461" spans="4:8" s="37" customFormat="1" ht="13.5">
      <c r="D461" s="64"/>
      <c r="E461" s="65"/>
      <c r="F461" s="66"/>
      <c r="G461" s="66"/>
      <c r="H461" s="67"/>
    </row>
    <row r="462" spans="4:8" s="37" customFormat="1" ht="13.5">
      <c r="D462" s="64"/>
      <c r="E462" s="65"/>
      <c r="F462" s="66"/>
      <c r="G462" s="66"/>
      <c r="H462" s="67"/>
    </row>
    <row r="463" spans="4:8" s="37" customFormat="1" ht="13.5">
      <c r="D463" s="64"/>
      <c r="E463" s="65"/>
      <c r="F463" s="66"/>
      <c r="G463" s="66"/>
      <c r="H463" s="67"/>
    </row>
    <row r="464" spans="4:8" s="37" customFormat="1" ht="13.5">
      <c r="D464" s="64"/>
      <c r="E464" s="65"/>
      <c r="F464" s="66"/>
      <c r="G464" s="66"/>
      <c r="H464" s="67"/>
    </row>
    <row r="465" spans="4:8" s="37" customFormat="1" ht="13.5">
      <c r="D465" s="64"/>
      <c r="E465" s="65"/>
      <c r="F465" s="66"/>
      <c r="G465" s="66"/>
      <c r="H465" s="67"/>
    </row>
    <row r="466" spans="4:8" s="37" customFormat="1" ht="13.5">
      <c r="D466" s="64"/>
      <c r="E466" s="65"/>
      <c r="F466" s="66"/>
      <c r="G466" s="66"/>
      <c r="H466" s="67"/>
    </row>
    <row r="467" spans="4:8" s="37" customFormat="1" ht="13.5">
      <c r="D467" s="64"/>
      <c r="E467" s="65"/>
      <c r="F467" s="66"/>
      <c r="G467" s="66"/>
      <c r="H467" s="67"/>
    </row>
    <row r="468" spans="4:8" s="37" customFormat="1" ht="13.5">
      <c r="D468" s="64"/>
      <c r="E468" s="65"/>
      <c r="F468" s="66"/>
      <c r="G468" s="66"/>
      <c r="H468" s="67"/>
    </row>
    <row r="469" spans="4:8" s="37" customFormat="1" ht="13.5">
      <c r="D469" s="64"/>
      <c r="E469" s="65"/>
      <c r="F469" s="66"/>
      <c r="G469" s="66"/>
      <c r="H469" s="67"/>
    </row>
    <row r="470" spans="4:8" s="37" customFormat="1" ht="13.5">
      <c r="D470" s="64"/>
      <c r="E470" s="65"/>
      <c r="F470" s="66"/>
      <c r="G470" s="66"/>
      <c r="H470" s="67"/>
    </row>
    <row r="471" spans="4:8" s="37" customFormat="1" ht="13.5">
      <c r="D471" s="64"/>
      <c r="E471" s="65"/>
      <c r="F471" s="66"/>
      <c r="G471" s="66"/>
      <c r="H471" s="67"/>
    </row>
    <row r="472" spans="4:8" s="37" customFormat="1" ht="13.5">
      <c r="D472" s="64"/>
      <c r="E472" s="65"/>
      <c r="F472" s="66"/>
      <c r="G472" s="66"/>
      <c r="H472" s="67"/>
    </row>
    <row r="473" spans="4:8" s="37" customFormat="1" ht="13.5">
      <c r="D473" s="64"/>
      <c r="E473" s="65"/>
      <c r="F473" s="66"/>
      <c r="G473" s="66"/>
      <c r="H473" s="67"/>
    </row>
    <row r="474" spans="4:8" s="37" customFormat="1" ht="13.5">
      <c r="D474" s="64"/>
      <c r="E474" s="65"/>
      <c r="F474" s="66"/>
      <c r="G474" s="66"/>
      <c r="H474" s="67"/>
    </row>
    <row r="475" spans="4:8" s="37" customFormat="1" ht="13.5">
      <c r="D475" s="64"/>
      <c r="E475" s="65"/>
      <c r="F475" s="66"/>
      <c r="G475" s="66"/>
      <c r="H475" s="67"/>
    </row>
    <row r="476" spans="4:8" s="37" customFormat="1" ht="13.5">
      <c r="D476" s="64"/>
      <c r="E476" s="65"/>
      <c r="F476" s="66"/>
      <c r="G476" s="66"/>
      <c r="H476" s="67"/>
    </row>
    <row r="477" spans="4:8" s="37" customFormat="1" ht="13.5">
      <c r="D477" s="64"/>
      <c r="E477" s="65"/>
      <c r="F477" s="66"/>
      <c r="G477" s="66"/>
      <c r="H477" s="67"/>
    </row>
    <row r="478" spans="4:8" s="37" customFormat="1" ht="13.5">
      <c r="D478" s="64"/>
      <c r="E478" s="65"/>
      <c r="F478" s="66"/>
      <c r="G478" s="66"/>
      <c r="H478" s="67"/>
    </row>
    <row r="479" spans="4:8" s="37" customFormat="1" ht="13.5">
      <c r="D479" s="64"/>
      <c r="E479" s="65"/>
      <c r="F479" s="66"/>
      <c r="G479" s="66"/>
      <c r="H479" s="67"/>
    </row>
    <row r="480" spans="4:8" s="37" customFormat="1" ht="13.5">
      <c r="D480" s="64"/>
      <c r="E480" s="65"/>
      <c r="F480" s="66"/>
      <c r="G480" s="66"/>
      <c r="H480" s="67"/>
    </row>
    <row r="481" spans="4:8" s="37" customFormat="1" ht="13.5">
      <c r="D481" s="64"/>
      <c r="E481" s="65"/>
      <c r="F481" s="66"/>
      <c r="G481" s="66"/>
      <c r="H481" s="67"/>
    </row>
    <row r="482" spans="4:8" s="37" customFormat="1" ht="13.5">
      <c r="D482" s="64"/>
      <c r="E482" s="65"/>
      <c r="F482" s="66"/>
      <c r="G482" s="66"/>
      <c r="H482" s="67"/>
    </row>
    <row r="483" spans="4:8" s="37" customFormat="1" ht="13.5">
      <c r="D483" s="64"/>
      <c r="E483" s="65"/>
      <c r="F483" s="66"/>
      <c r="G483" s="66"/>
      <c r="H483" s="67"/>
    </row>
    <row r="484" spans="4:8" s="37" customFormat="1" ht="13.5">
      <c r="D484" s="64"/>
      <c r="E484" s="65"/>
      <c r="F484" s="66"/>
      <c r="G484" s="66"/>
      <c r="H484" s="67"/>
    </row>
    <row r="485" spans="4:8" s="37" customFormat="1" ht="13.5">
      <c r="D485" s="64"/>
      <c r="E485" s="65"/>
      <c r="F485" s="66"/>
      <c r="G485" s="66"/>
      <c r="H485" s="67"/>
    </row>
    <row r="486" spans="4:8" s="37" customFormat="1" ht="13.5">
      <c r="D486" s="64"/>
      <c r="E486" s="65"/>
      <c r="F486" s="66"/>
      <c r="G486" s="66"/>
      <c r="H486" s="67"/>
    </row>
    <row r="487" spans="4:8" s="37" customFormat="1" ht="13.5">
      <c r="D487" s="64"/>
      <c r="E487" s="65"/>
      <c r="F487" s="66"/>
      <c r="G487" s="66"/>
      <c r="H487" s="67"/>
    </row>
    <row r="488" spans="4:8" s="37" customFormat="1" ht="13.5">
      <c r="D488" s="64"/>
      <c r="E488" s="65"/>
      <c r="F488" s="66"/>
      <c r="G488" s="66"/>
      <c r="H488" s="67"/>
    </row>
    <row r="489" spans="4:8" s="37" customFormat="1" ht="13.5">
      <c r="D489" s="64"/>
      <c r="E489" s="65"/>
      <c r="F489" s="66"/>
      <c r="G489" s="66"/>
      <c r="H489" s="67"/>
    </row>
    <row r="490" spans="4:8" s="37" customFormat="1" ht="13.5">
      <c r="D490" s="64"/>
      <c r="E490" s="65"/>
      <c r="F490" s="66"/>
      <c r="G490" s="66"/>
      <c r="H490" s="67"/>
    </row>
    <row r="491" spans="4:8" s="37" customFormat="1" ht="13.5">
      <c r="D491" s="64"/>
      <c r="E491" s="65"/>
      <c r="F491" s="66"/>
      <c r="G491" s="66"/>
      <c r="H491" s="67"/>
    </row>
    <row r="492" spans="4:8" s="37" customFormat="1" ht="13.5">
      <c r="D492" s="64"/>
      <c r="E492" s="65"/>
      <c r="F492" s="66"/>
      <c r="G492" s="66"/>
      <c r="H492" s="67"/>
    </row>
    <row r="493" spans="4:8" s="37" customFormat="1" ht="13.5">
      <c r="D493" s="64"/>
      <c r="E493" s="65"/>
      <c r="F493" s="66"/>
      <c r="G493" s="66"/>
      <c r="H493" s="67"/>
    </row>
    <row r="494" spans="4:8" s="37" customFormat="1" ht="13.5">
      <c r="D494" s="64"/>
      <c r="E494" s="65"/>
      <c r="F494" s="66"/>
      <c r="G494" s="66"/>
      <c r="H494" s="67"/>
    </row>
    <row r="495" spans="4:8" s="37" customFormat="1" ht="13.5">
      <c r="D495" s="64"/>
      <c r="E495" s="65"/>
      <c r="F495" s="66"/>
      <c r="G495" s="66"/>
      <c r="H495" s="67"/>
    </row>
    <row r="496" spans="4:8" s="37" customFormat="1" ht="13.5">
      <c r="D496" s="64"/>
      <c r="E496" s="65"/>
      <c r="F496" s="66"/>
      <c r="G496" s="66"/>
      <c r="H496" s="67"/>
    </row>
    <row r="497" spans="4:8" s="37" customFormat="1" ht="13.5">
      <c r="D497" s="64"/>
      <c r="E497" s="65"/>
      <c r="F497" s="66"/>
      <c r="G497" s="66"/>
      <c r="H497" s="67"/>
    </row>
    <row r="498" spans="4:8" s="37" customFormat="1" ht="13.5">
      <c r="D498" s="64"/>
      <c r="E498" s="65"/>
      <c r="F498" s="66"/>
      <c r="G498" s="66"/>
      <c r="H498" s="67"/>
    </row>
    <row r="499" spans="4:8" s="37" customFormat="1" ht="13.5">
      <c r="D499" s="64"/>
      <c r="E499" s="65"/>
      <c r="F499" s="66"/>
      <c r="G499" s="66"/>
      <c r="H499" s="67"/>
    </row>
    <row r="500" spans="4:8" s="37" customFormat="1" ht="13.5">
      <c r="D500" s="64"/>
      <c r="E500" s="65"/>
      <c r="F500" s="66"/>
      <c r="G500" s="66"/>
      <c r="H500" s="67"/>
    </row>
    <row r="501" spans="4:8" s="37" customFormat="1" ht="13.5">
      <c r="D501" s="64"/>
      <c r="E501" s="65"/>
      <c r="F501" s="66"/>
      <c r="G501" s="66"/>
      <c r="H501" s="67"/>
    </row>
    <row r="502" spans="4:8" s="37" customFormat="1" ht="13.5">
      <c r="D502" s="64"/>
      <c r="E502" s="65"/>
      <c r="F502" s="66"/>
      <c r="G502" s="66"/>
      <c r="H502" s="67"/>
    </row>
    <row r="503" spans="4:8" s="37" customFormat="1" ht="13.5">
      <c r="D503" s="64"/>
      <c r="E503" s="65"/>
      <c r="F503" s="66"/>
      <c r="G503" s="66"/>
      <c r="H503" s="67"/>
    </row>
    <row r="504" spans="4:8" s="37" customFormat="1" ht="13.5">
      <c r="D504" s="64"/>
      <c r="E504" s="65"/>
      <c r="F504" s="66"/>
      <c r="G504" s="66"/>
      <c r="H504" s="67"/>
    </row>
    <row r="505" spans="4:8" s="37" customFormat="1" ht="13.5">
      <c r="D505" s="64"/>
      <c r="E505" s="65"/>
      <c r="F505" s="66"/>
      <c r="G505" s="66"/>
      <c r="H505" s="67"/>
    </row>
    <row r="506" spans="4:8" s="37" customFormat="1" ht="13.5">
      <c r="D506" s="64"/>
      <c r="E506" s="65"/>
      <c r="F506" s="66"/>
      <c r="G506" s="66"/>
      <c r="H506" s="67"/>
    </row>
    <row r="507" spans="4:8" s="37" customFormat="1" ht="13.5">
      <c r="D507" s="64"/>
      <c r="E507" s="65"/>
      <c r="F507" s="66"/>
      <c r="G507" s="66"/>
      <c r="H507" s="67"/>
    </row>
    <row r="508" spans="4:8" s="37" customFormat="1" ht="13.5">
      <c r="D508" s="64"/>
      <c r="E508" s="65"/>
      <c r="F508" s="66"/>
      <c r="G508" s="66"/>
      <c r="H508" s="67"/>
    </row>
    <row r="509" spans="4:8" s="37" customFormat="1" ht="13.5">
      <c r="D509" s="64"/>
      <c r="E509" s="65"/>
      <c r="F509" s="66"/>
      <c r="G509" s="66"/>
      <c r="H509" s="67"/>
    </row>
    <row r="510" spans="4:8" s="37" customFormat="1" ht="13.5">
      <c r="D510" s="64"/>
      <c r="E510" s="65"/>
      <c r="F510" s="66"/>
      <c r="G510" s="66"/>
      <c r="H510" s="67"/>
    </row>
    <row r="511" spans="4:8" s="37" customFormat="1" ht="13.5">
      <c r="D511" s="64"/>
      <c r="E511" s="65"/>
      <c r="F511" s="66"/>
      <c r="G511" s="66"/>
      <c r="H511" s="67"/>
    </row>
    <row r="512" spans="4:8" s="37" customFormat="1" ht="13.5">
      <c r="D512" s="64"/>
      <c r="E512" s="65"/>
      <c r="F512" s="66"/>
      <c r="G512" s="66"/>
      <c r="H512" s="67"/>
    </row>
    <row r="513" spans="4:8" s="37" customFormat="1" ht="13.5">
      <c r="D513" s="64"/>
      <c r="E513" s="65"/>
      <c r="F513" s="66"/>
      <c r="G513" s="66"/>
      <c r="H513" s="67"/>
    </row>
    <row r="514" spans="4:8" s="37" customFormat="1" ht="13.5">
      <c r="D514" s="64"/>
      <c r="E514" s="65"/>
      <c r="F514" s="66"/>
      <c r="G514" s="66"/>
      <c r="H514" s="67"/>
    </row>
    <row r="515" spans="4:8" s="37" customFormat="1" ht="13.5">
      <c r="D515" s="64"/>
      <c r="E515" s="65"/>
      <c r="F515" s="66"/>
      <c r="G515" s="66"/>
      <c r="H515" s="67"/>
    </row>
    <row r="516" spans="4:8" s="37" customFormat="1" ht="13.5">
      <c r="D516" s="64"/>
      <c r="E516" s="65"/>
      <c r="F516" s="66"/>
      <c r="G516" s="66"/>
      <c r="H516" s="67"/>
    </row>
    <row r="517" spans="4:8" s="37" customFormat="1" ht="13.5">
      <c r="D517" s="64"/>
      <c r="E517" s="65"/>
      <c r="F517" s="66"/>
      <c r="G517" s="66"/>
      <c r="H517" s="67"/>
    </row>
    <row r="518" spans="4:8" s="37" customFormat="1" ht="13.5">
      <c r="D518" s="64"/>
      <c r="E518" s="65"/>
      <c r="F518" s="66"/>
      <c r="G518" s="66"/>
      <c r="H518" s="67"/>
    </row>
    <row r="519" spans="4:8" s="37" customFormat="1" ht="13.5">
      <c r="D519" s="64"/>
      <c r="E519" s="65"/>
      <c r="F519" s="66"/>
      <c r="G519" s="66"/>
      <c r="H519" s="67"/>
    </row>
    <row r="520" spans="4:8" s="37" customFormat="1" ht="13.5">
      <c r="D520" s="64"/>
      <c r="E520" s="65"/>
      <c r="F520" s="66"/>
      <c r="G520" s="66"/>
      <c r="H520" s="67"/>
    </row>
    <row r="521" spans="4:8" s="37" customFormat="1" ht="13.5">
      <c r="D521" s="64"/>
      <c r="E521" s="65"/>
      <c r="F521" s="66"/>
      <c r="G521" s="66"/>
      <c r="H521" s="67"/>
    </row>
    <row r="522" spans="4:8" s="37" customFormat="1" ht="13.5">
      <c r="D522" s="64"/>
      <c r="E522" s="65"/>
      <c r="F522" s="66"/>
      <c r="G522" s="66"/>
      <c r="H522" s="67"/>
    </row>
    <row r="523" spans="4:8" s="37" customFormat="1" ht="13.5">
      <c r="D523" s="64"/>
      <c r="E523" s="65"/>
      <c r="F523" s="66"/>
      <c r="G523" s="66"/>
      <c r="H523" s="67"/>
    </row>
    <row r="524" spans="4:8" s="37" customFormat="1" ht="13.5">
      <c r="D524" s="64"/>
      <c r="E524" s="65"/>
      <c r="F524" s="66"/>
      <c r="G524" s="66"/>
      <c r="H524" s="67"/>
    </row>
    <row r="525" spans="4:8" s="37" customFormat="1" ht="13.5">
      <c r="D525" s="64"/>
      <c r="E525" s="65"/>
      <c r="F525" s="66"/>
      <c r="G525" s="66"/>
      <c r="H525" s="67"/>
    </row>
    <row r="526" spans="4:8" s="37" customFormat="1" ht="13.5">
      <c r="D526" s="64"/>
      <c r="E526" s="65"/>
      <c r="F526" s="66"/>
      <c r="G526" s="66"/>
      <c r="H526" s="67"/>
    </row>
    <row r="527" spans="4:8" s="37" customFormat="1" ht="13.5">
      <c r="D527" s="64"/>
      <c r="E527" s="65"/>
      <c r="F527" s="66"/>
      <c r="G527" s="66"/>
      <c r="H527" s="67"/>
    </row>
    <row r="528" spans="4:8" s="37" customFormat="1" ht="13.5">
      <c r="D528" s="64"/>
      <c r="E528" s="65"/>
      <c r="F528" s="66"/>
      <c r="G528" s="66"/>
      <c r="H528" s="67"/>
    </row>
    <row r="529" spans="4:8" s="37" customFormat="1" ht="13.5">
      <c r="D529" s="64"/>
      <c r="E529" s="65"/>
      <c r="F529" s="66"/>
      <c r="G529" s="66"/>
      <c r="H529" s="67"/>
    </row>
    <row r="530" spans="4:8" s="37" customFormat="1" ht="13.5">
      <c r="D530" s="64"/>
      <c r="E530" s="65"/>
      <c r="F530" s="66"/>
      <c r="G530" s="66"/>
      <c r="H530" s="67"/>
    </row>
    <row r="531" spans="4:8" s="37" customFormat="1" ht="13.5">
      <c r="D531" s="64"/>
      <c r="E531" s="65"/>
      <c r="F531" s="66"/>
      <c r="G531" s="66"/>
      <c r="H531" s="67"/>
    </row>
    <row r="532" spans="4:8" s="37" customFormat="1" ht="13.5">
      <c r="D532" s="64"/>
      <c r="E532" s="65"/>
      <c r="F532" s="66"/>
      <c r="G532" s="66"/>
      <c r="H532" s="67"/>
    </row>
    <row r="533" spans="4:8" s="37" customFormat="1" ht="13.5">
      <c r="D533" s="64"/>
      <c r="E533" s="65"/>
      <c r="F533" s="66"/>
      <c r="G533" s="66"/>
      <c r="H533" s="67"/>
    </row>
    <row r="534" spans="4:8" s="37" customFormat="1" ht="13.5">
      <c r="D534" s="64"/>
      <c r="E534" s="65"/>
      <c r="F534" s="66"/>
      <c r="G534" s="66"/>
      <c r="H534" s="67"/>
    </row>
    <row r="535" spans="4:8" s="37" customFormat="1" ht="13.5">
      <c r="D535" s="64"/>
      <c r="E535" s="65"/>
      <c r="F535" s="66"/>
      <c r="G535" s="66"/>
      <c r="H535" s="67"/>
    </row>
    <row r="536" spans="4:8" s="37" customFormat="1" ht="13.5">
      <c r="D536" s="64"/>
      <c r="E536" s="65"/>
      <c r="F536" s="66"/>
      <c r="G536" s="66"/>
      <c r="H536" s="67"/>
    </row>
    <row r="537" spans="4:8" s="37" customFormat="1" ht="13.5">
      <c r="D537" s="64"/>
      <c r="E537" s="65"/>
      <c r="F537" s="66"/>
      <c r="G537" s="66"/>
      <c r="H537" s="67"/>
    </row>
    <row r="538" spans="4:8" s="37" customFormat="1" ht="13.5">
      <c r="D538" s="64"/>
      <c r="E538" s="65"/>
      <c r="F538" s="66"/>
      <c r="G538" s="66"/>
      <c r="H538" s="67"/>
    </row>
    <row r="539" spans="4:8" s="37" customFormat="1" ht="13.5">
      <c r="D539" s="64"/>
      <c r="E539" s="65"/>
      <c r="F539" s="66"/>
      <c r="G539" s="66"/>
      <c r="H539" s="67"/>
    </row>
    <row r="540" spans="4:8" s="37" customFormat="1" ht="13.5">
      <c r="D540" s="64"/>
      <c r="E540" s="65"/>
      <c r="F540" s="66"/>
      <c r="G540" s="66"/>
      <c r="H540" s="67"/>
    </row>
    <row r="541" spans="4:8" s="37" customFormat="1" ht="13.5">
      <c r="D541" s="64"/>
      <c r="E541" s="65"/>
      <c r="F541" s="66"/>
      <c r="G541" s="66"/>
      <c r="H541" s="67"/>
    </row>
    <row r="542" spans="4:8" s="37" customFormat="1" ht="13.5">
      <c r="D542" s="64"/>
      <c r="E542" s="65"/>
      <c r="F542" s="66"/>
      <c r="G542" s="66"/>
      <c r="H542" s="67"/>
    </row>
    <row r="543" spans="4:8" s="37" customFormat="1" ht="13.5">
      <c r="D543" s="64"/>
      <c r="E543" s="65"/>
      <c r="F543" s="66"/>
      <c r="G543" s="66"/>
      <c r="H543" s="67"/>
    </row>
    <row r="544" spans="4:8" s="37" customFormat="1" ht="13.5">
      <c r="D544" s="64"/>
      <c r="E544" s="65"/>
      <c r="F544" s="66"/>
      <c r="G544" s="66"/>
      <c r="H544" s="67"/>
    </row>
    <row r="545" spans="4:8" s="37" customFormat="1" ht="13.5">
      <c r="D545" s="64"/>
      <c r="E545" s="65"/>
      <c r="F545" s="66"/>
      <c r="G545" s="66"/>
      <c r="H545" s="67"/>
    </row>
    <row r="546" spans="4:8" s="37" customFormat="1" ht="13.5">
      <c r="D546" s="64"/>
      <c r="E546" s="65"/>
      <c r="F546" s="66"/>
      <c r="G546" s="66"/>
      <c r="H546" s="67"/>
    </row>
    <row r="547" spans="4:8" s="37" customFormat="1" ht="13.5">
      <c r="D547" s="64"/>
      <c r="E547" s="65"/>
      <c r="F547" s="66"/>
      <c r="G547" s="66"/>
      <c r="H547" s="67"/>
    </row>
    <row r="548" spans="4:8" s="37" customFormat="1" ht="13.5">
      <c r="D548" s="64"/>
      <c r="E548" s="65"/>
      <c r="F548" s="66"/>
      <c r="G548" s="66"/>
      <c r="H548" s="67"/>
    </row>
    <row r="549" spans="4:8" s="37" customFormat="1" ht="13.5">
      <c r="D549" s="64"/>
      <c r="E549" s="65"/>
      <c r="F549" s="66"/>
      <c r="G549" s="66"/>
      <c r="H549" s="67"/>
    </row>
    <row r="550" spans="4:8" s="37" customFormat="1" ht="13.5">
      <c r="D550" s="64"/>
      <c r="E550" s="65"/>
      <c r="F550" s="66"/>
      <c r="G550" s="66"/>
      <c r="H550" s="67"/>
    </row>
    <row r="551" spans="4:8" s="37" customFormat="1" ht="13.5">
      <c r="D551" s="64"/>
      <c r="E551" s="65"/>
      <c r="F551" s="66"/>
      <c r="G551" s="66"/>
      <c r="H551" s="67"/>
    </row>
    <row r="552" spans="4:8" s="37" customFormat="1" ht="13.5">
      <c r="D552" s="64"/>
      <c r="E552" s="65"/>
      <c r="F552" s="66"/>
      <c r="G552" s="66"/>
      <c r="H552" s="67"/>
    </row>
    <row r="553" spans="4:8" s="37" customFormat="1" ht="13.5">
      <c r="D553" s="64"/>
      <c r="E553" s="65"/>
      <c r="F553" s="66"/>
      <c r="G553" s="66"/>
      <c r="H553" s="67"/>
    </row>
    <row r="554" spans="4:8" s="37" customFormat="1" ht="13.5">
      <c r="D554" s="64"/>
      <c r="E554" s="65"/>
      <c r="F554" s="66"/>
      <c r="G554" s="66"/>
      <c r="H554" s="67"/>
    </row>
    <row r="555" spans="4:8" s="37" customFormat="1" ht="13.5">
      <c r="D555" s="64"/>
      <c r="E555" s="65"/>
      <c r="F555" s="66"/>
      <c r="G555" s="66"/>
      <c r="H555" s="67"/>
    </row>
    <row r="556" spans="4:8" s="37" customFormat="1" ht="13.5">
      <c r="D556" s="64"/>
      <c r="E556" s="65"/>
      <c r="F556" s="66"/>
      <c r="G556" s="66"/>
      <c r="H556" s="67"/>
    </row>
    <row r="557" spans="4:8" s="37" customFormat="1" ht="13.5">
      <c r="D557" s="64"/>
      <c r="E557" s="65"/>
      <c r="F557" s="66"/>
      <c r="G557" s="66"/>
      <c r="H557" s="67"/>
    </row>
    <row r="558" spans="4:8" s="37" customFormat="1" ht="13.5">
      <c r="D558" s="64"/>
      <c r="E558" s="65"/>
      <c r="F558" s="66"/>
      <c r="G558" s="66"/>
      <c r="H558" s="67"/>
    </row>
    <row r="559" spans="4:8" s="37" customFormat="1" ht="13.5">
      <c r="D559" s="64"/>
      <c r="E559" s="65"/>
      <c r="F559" s="66"/>
      <c r="G559" s="66"/>
      <c r="H559" s="67"/>
    </row>
    <row r="560" spans="4:8" s="37" customFormat="1" ht="13.5">
      <c r="D560" s="64"/>
      <c r="E560" s="65"/>
      <c r="F560" s="66"/>
      <c r="G560" s="66"/>
      <c r="H560" s="67"/>
    </row>
    <row r="561" spans="4:8" s="37" customFormat="1" ht="13.5">
      <c r="D561" s="64"/>
      <c r="E561" s="65"/>
      <c r="F561" s="66"/>
      <c r="G561" s="66"/>
      <c r="H561" s="67"/>
    </row>
    <row r="562" spans="4:8" s="37" customFormat="1" ht="13.5">
      <c r="D562" s="64"/>
      <c r="E562" s="65"/>
      <c r="F562" s="66"/>
      <c r="G562" s="66"/>
      <c r="H562" s="67"/>
    </row>
    <row r="563" spans="4:8" s="37" customFormat="1" ht="13.5">
      <c r="D563" s="64"/>
      <c r="E563" s="65"/>
      <c r="F563" s="66"/>
      <c r="G563" s="66"/>
      <c r="H563" s="67"/>
    </row>
    <row r="564" spans="4:8" s="37" customFormat="1" ht="13.5">
      <c r="D564" s="64"/>
      <c r="E564" s="65"/>
      <c r="F564" s="66"/>
      <c r="G564" s="66"/>
      <c r="H564" s="67"/>
    </row>
    <row r="565" spans="4:8" s="37" customFormat="1" ht="13.5">
      <c r="D565" s="64"/>
      <c r="E565" s="65"/>
      <c r="F565" s="66"/>
      <c r="G565" s="66"/>
      <c r="H565" s="67"/>
    </row>
    <row r="566" spans="4:8" s="37" customFormat="1" ht="13.5">
      <c r="D566" s="64"/>
      <c r="E566" s="65"/>
      <c r="F566" s="66"/>
      <c r="G566" s="66"/>
      <c r="H566" s="67"/>
    </row>
    <row r="567" spans="4:8" s="37" customFormat="1" ht="13.5">
      <c r="D567" s="64"/>
      <c r="E567" s="65"/>
      <c r="F567" s="66"/>
      <c r="G567" s="66"/>
      <c r="H567" s="67"/>
    </row>
    <row r="568" spans="4:8" s="37" customFormat="1" ht="13.5">
      <c r="D568" s="64"/>
      <c r="E568" s="65"/>
      <c r="F568" s="66"/>
      <c r="G568" s="66"/>
      <c r="H568" s="67"/>
    </row>
    <row r="569" spans="4:8" s="37" customFormat="1" ht="13.5">
      <c r="D569" s="64"/>
      <c r="E569" s="65"/>
      <c r="F569" s="66"/>
      <c r="G569" s="66"/>
      <c r="H569" s="67"/>
    </row>
    <row r="570" spans="4:8" s="37" customFormat="1" ht="13.5">
      <c r="D570" s="64"/>
      <c r="E570" s="65"/>
      <c r="F570" s="66"/>
      <c r="G570" s="66"/>
      <c r="H570" s="67"/>
    </row>
    <row r="571" spans="4:8" s="37" customFormat="1" ht="13.5">
      <c r="D571" s="64"/>
      <c r="E571" s="65"/>
      <c r="F571" s="66"/>
      <c r="G571" s="66"/>
      <c r="H571" s="67"/>
    </row>
  </sheetData>
  <mergeCells count="20">
    <mergeCell ref="A33:C33"/>
    <mergeCell ref="A47:C47"/>
    <mergeCell ref="A89:C89"/>
    <mergeCell ref="A100:B100"/>
    <mergeCell ref="A62:C62"/>
    <mergeCell ref="A64:C64"/>
    <mergeCell ref="A69:C69"/>
    <mergeCell ref="A73:C73"/>
    <mergeCell ref="A79:C79"/>
    <mergeCell ref="A88:B88"/>
    <mergeCell ref="A23:C23"/>
    <mergeCell ref="A26:B26"/>
    <mergeCell ref="A27:C27"/>
    <mergeCell ref="A30:B30"/>
    <mergeCell ref="A32:C32"/>
    <mergeCell ref="B1:H1"/>
    <mergeCell ref="A2:C2"/>
    <mergeCell ref="A4:C4"/>
    <mergeCell ref="A5:C5"/>
    <mergeCell ref="A22:C22"/>
  </mergeCells>
  <pageMargins left="0.70866141732283472" right="0.23622047244094491" top="0.55118110236220474" bottom="0.78740157480314965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inventarizace</vt:lpstr>
      <vt:lpstr>seznam dřevin-výsadba</vt:lpstr>
      <vt:lpstr>VV 1.etapa</vt:lpstr>
      <vt:lpstr>VV 2.etapa</vt:lpstr>
      <vt:lpstr>'VV 1.etapa'!Názvy_tisku</vt:lpstr>
      <vt:lpstr>'VV 2.etapa'!Názvy_tisku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EKOGREEN s.r.o.</dc:creator>
  <cp:lastModifiedBy>Admin</cp:lastModifiedBy>
  <cp:lastPrinted>2014-02-24T18:33:55Z</cp:lastPrinted>
  <dcterms:created xsi:type="dcterms:W3CDTF">2013-03-01T07:26:28Z</dcterms:created>
  <dcterms:modified xsi:type="dcterms:W3CDTF">2014-03-04T12:51:29Z</dcterms:modified>
</cp:coreProperties>
</file>